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22023/1.PEC/4.Programaciones/2.EP/3.EP3/"/>
    </mc:Choice>
  </mc:AlternateContent>
  <xr:revisionPtr revIDLastSave="159" documentId="13_ncr:1_{02DBC12D-4BA5-E641-9C33-20823DD7CA44}" xr6:coauthVersionLast="47" xr6:coauthVersionMax="47" xr10:uidLastSave="{3D878DC4-C7A0-4220-94C5-75E581A4F6B2}"/>
  <bookViews>
    <workbookView xWindow="-120" yWindow="-120" windowWidth="29040" windowHeight="15840" tabRatio="776" firstSheet="8"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7" l="1"/>
  <c r="E2" i="17"/>
  <c r="G33" i="17"/>
  <c r="E3" i="17"/>
  <c r="E4" i="17"/>
  <c r="E5" i="17"/>
  <c r="E6" i="17"/>
  <c r="E10" i="17"/>
  <c r="E13" i="17"/>
  <c r="E16" i="17"/>
  <c r="E18" i="17"/>
  <c r="E21" i="17"/>
  <c r="E25" i="17"/>
  <c r="E33" i="17"/>
  <c r="B3" i="17"/>
  <c r="A16" i="17"/>
  <c r="G16" i="17" s="1"/>
  <c r="H16" i="17"/>
  <c r="C17" i="17"/>
  <c r="H17" i="17"/>
  <c r="C34" i="4"/>
  <c r="C33" i="4"/>
  <c r="C32" i="4"/>
  <c r="C31" i="4"/>
  <c r="C30" i="4"/>
  <c r="C29" i="4"/>
  <c r="C28" i="4"/>
  <c r="C27" i="4"/>
  <c r="C26" i="4"/>
  <c r="C25" i="4"/>
  <c r="C24" i="4"/>
  <c r="C22" i="4"/>
  <c r="C18" i="4"/>
  <c r="C19" i="4"/>
  <c r="C20" i="4"/>
  <c r="C21" i="4"/>
  <c r="C7" i="4"/>
  <c r="C23" i="4"/>
  <c r="C17" i="4"/>
  <c r="C16" i="4"/>
  <c r="H33" i="17"/>
  <c r="B11" i="16"/>
  <c r="E11" i="16" s="1"/>
  <c r="B10" i="16"/>
  <c r="E10" i="16" s="1"/>
  <c r="H36" i="17"/>
  <c r="C36" i="17"/>
  <c r="H35" i="17"/>
  <c r="C35" i="17"/>
  <c r="H34" i="17"/>
  <c r="C34" i="17"/>
  <c r="H32" i="17"/>
  <c r="C32" i="17"/>
  <c r="H31" i="17"/>
  <c r="C31" i="17"/>
  <c r="H30" i="17"/>
  <c r="C30" i="17"/>
  <c r="H28" i="17"/>
  <c r="C28" i="17"/>
  <c r="H27" i="17"/>
  <c r="C27" i="17"/>
  <c r="H26" i="17"/>
  <c r="C26" i="17"/>
  <c r="H24" i="17"/>
  <c r="C24" i="17"/>
  <c r="H23" i="17"/>
  <c r="C23" i="17"/>
  <c r="H22" i="17"/>
  <c r="C22" i="17"/>
  <c r="H20" i="17"/>
  <c r="C20" i="17"/>
  <c r="H19" i="17"/>
  <c r="C19" i="17"/>
  <c r="H15" i="17"/>
  <c r="C15" i="17"/>
  <c r="H14" i="17"/>
  <c r="C14" i="17"/>
  <c r="H12" i="17"/>
  <c r="C12" i="17"/>
  <c r="H11" i="17"/>
  <c r="C11" i="17"/>
  <c r="C9" i="17"/>
  <c r="E9" i="17" s="1"/>
  <c r="C8" i="17"/>
  <c r="C7" i="17"/>
  <c r="H9" i="17"/>
  <c r="H8" i="17"/>
  <c r="H7" i="17"/>
  <c r="H5" i="17"/>
  <c r="B5" i="17"/>
  <c r="A5" i="17" s="1"/>
  <c r="G5" i="17" s="1"/>
  <c r="B4" i="17"/>
  <c r="A4" i="17" s="1"/>
  <c r="G4" i="17" s="1"/>
  <c r="A3" i="17"/>
  <c r="G3" i="17" s="1"/>
  <c r="A2" i="17"/>
  <c r="G2" i="17" s="1"/>
  <c r="A6" i="17"/>
  <c r="G6" i="17" s="1"/>
  <c r="A10" i="17"/>
  <c r="G10" i="17" s="1"/>
  <c r="A13" i="17"/>
  <c r="G13" i="17" s="1"/>
  <c r="A18" i="17"/>
  <c r="G18" i="17" s="1"/>
  <c r="A21" i="17"/>
  <c r="G21" i="17" s="1"/>
  <c r="A25" i="17"/>
  <c r="G25" i="17" s="1"/>
  <c r="A29" i="17"/>
  <c r="G29" i="17" s="1"/>
  <c r="H2" i="17"/>
  <c r="H3" i="17"/>
  <c r="H4" i="17"/>
  <c r="H6" i="17"/>
  <c r="H10" i="17"/>
  <c r="H13" i="17"/>
  <c r="H18" i="17"/>
  <c r="H21" i="17"/>
  <c r="H25" i="17"/>
  <c r="H29" i="17"/>
  <c r="B9" i="16"/>
  <c r="E9" i="16" s="1"/>
  <c r="B3" i="16"/>
  <c r="E3" i="16" s="1"/>
  <c r="B4" i="16"/>
  <c r="E4" i="16" s="1"/>
  <c r="B5" i="16"/>
  <c r="E5" i="16" s="1"/>
  <c r="B6" i="16"/>
  <c r="E6" i="16" s="1"/>
  <c r="B7" i="16"/>
  <c r="E7" i="16" s="1"/>
  <c r="B8" i="16"/>
  <c r="E8" i="16" s="1"/>
  <c r="C3" i="4"/>
  <c r="C4" i="4"/>
  <c r="C5" i="4"/>
  <c r="C6" i="4"/>
  <c r="C8" i="4"/>
  <c r="C9" i="4"/>
  <c r="C10" i="4"/>
  <c r="C11" i="4"/>
  <c r="C12" i="4"/>
  <c r="C13" i="4"/>
  <c r="C14" i="4"/>
  <c r="C15" i="4"/>
  <c r="B7" i="17" l="1"/>
  <c r="A7" i="17" s="1"/>
  <c r="G7" i="17" s="1"/>
  <c r="E7" i="17"/>
  <c r="B8" i="17"/>
  <c r="A8" i="17" s="1"/>
  <c r="G8" i="17" s="1"/>
  <c r="E8" i="17"/>
  <c r="B11" i="17"/>
  <c r="A11" i="17" s="1"/>
  <c r="G11" i="17" s="1"/>
  <c r="E11" i="17"/>
  <c r="B12" i="17"/>
  <c r="A12" i="17" s="1"/>
  <c r="G12" i="17" s="1"/>
  <c r="E12" i="17"/>
  <c r="B14" i="17"/>
  <c r="A14" i="17" s="1"/>
  <c r="G14" i="17" s="1"/>
  <c r="E14" i="17"/>
  <c r="B15" i="17"/>
  <c r="A15" i="17" s="1"/>
  <c r="G15" i="17" s="1"/>
  <c r="E15" i="17"/>
  <c r="B19" i="17"/>
  <c r="A19" i="17" s="1"/>
  <c r="G19" i="17" s="1"/>
  <c r="E19" i="17"/>
  <c r="B20" i="17"/>
  <c r="A20" i="17" s="1"/>
  <c r="G20" i="17" s="1"/>
  <c r="E20" i="17"/>
  <c r="B22" i="17"/>
  <c r="A22" i="17" s="1"/>
  <c r="G22" i="17" s="1"/>
  <c r="E22" i="17"/>
  <c r="B23" i="17"/>
  <c r="A23" i="17" s="1"/>
  <c r="G23" i="17" s="1"/>
  <c r="E23" i="17"/>
  <c r="B24" i="17"/>
  <c r="A24" i="17" s="1"/>
  <c r="G24" i="17" s="1"/>
  <c r="E24" i="17"/>
  <c r="B26" i="17"/>
  <c r="A26" i="17" s="1"/>
  <c r="G26" i="17" s="1"/>
  <c r="E26" i="17"/>
  <c r="B27" i="17"/>
  <c r="A27" i="17" s="1"/>
  <c r="G27" i="17" s="1"/>
  <c r="E27" i="17"/>
  <c r="B28" i="17"/>
  <c r="A28" i="17" s="1"/>
  <c r="G28" i="17" s="1"/>
  <c r="E28" i="17"/>
  <c r="B30" i="17"/>
  <c r="A30" i="17" s="1"/>
  <c r="G30" i="17" s="1"/>
  <c r="E30" i="17"/>
  <c r="B31" i="17"/>
  <c r="A31" i="17" s="1"/>
  <c r="G31" i="17" s="1"/>
  <c r="E31" i="17"/>
  <c r="B32" i="17"/>
  <c r="A32" i="17" s="1"/>
  <c r="G32" i="17" s="1"/>
  <c r="E32" i="17"/>
  <c r="B34" i="17"/>
  <c r="A34" i="17" s="1"/>
  <c r="G34" i="17" s="1"/>
  <c r="E34" i="17"/>
  <c r="B35" i="17"/>
  <c r="A35" i="17" s="1"/>
  <c r="G35" i="17" s="1"/>
  <c r="E35" i="17"/>
  <c r="B36" i="17"/>
  <c r="A36" i="17" s="1"/>
  <c r="G36" i="17" s="1"/>
  <c r="E36" i="17"/>
  <c r="B17" i="17"/>
  <c r="A17" i="17" s="1"/>
  <c r="G17" i="17" s="1"/>
  <c r="E17" i="17"/>
  <c r="B9" i="17"/>
  <c r="A9" i="17" s="1"/>
  <c r="G9" i="17"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<sst xmlns="http://schemas.openxmlformats.org/spreadsheetml/2006/main" count="844" uniqueCount="393">
  <si>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</si>
  <si>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</si>
  <si>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</si>
  <si>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</si>
  <si>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</si>
  <si>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</si>
  <si>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</si>
  <si>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</si>
  <si>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</si>
  <si>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</si>
  <si>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Cooperativa de Enseñanza Colegio Puente</t>
  </si>
  <si>
    <t>Los procedimientos, instrumentos de evaluación y criterios de calificación del aprendizaje del alumnado, así como el procedimiento de actuación en caso de alumnos progreso no adecuado</t>
  </si>
  <si>
    <t>Departamento</t>
  </si>
  <si>
    <t>Música</t>
  </si>
  <si>
    <t xml:space="preserve">Las medidas de atención a la diversidad del curso de la etapa correspondiente. </t>
  </si>
  <si>
    <t>Etapa</t>
  </si>
  <si>
    <t>Primaria</t>
  </si>
  <si>
    <t>Asignatura</t>
  </si>
  <si>
    <t>Educación Musical</t>
  </si>
  <si>
    <t>Curso</t>
  </si>
  <si>
    <t>4º</t>
  </si>
  <si>
    <t>Profesor</t>
  </si>
  <si>
    <t>Gema Palacio Esteban</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</si>
  <si>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</si>
  <si>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</si>
  <si>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</si>
  <si>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</si>
  <si>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</si>
  <si>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</si>
  <si>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</si>
  <si>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</si>
  <si>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</si>
  <si>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</si>
  <si>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</si>
  <si>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</si>
  <si>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</si>
  <si>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</si>
  <si>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</si>
  <si>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</si>
  <si>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</si>
  <si>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</si>
  <si>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</si>
  <si>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</si>
  <si>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</si>
  <si>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</si>
  <si>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</si>
  <si>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</si>
  <si>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</si>
  <si>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</si>
  <si>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</si>
  <si>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</si>
  <si>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</si>
  <si>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</si>
  <si>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</si>
  <si>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</si>
  <si>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</si>
  <si>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</si>
  <si>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</si>
  <si>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</si>
  <si>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</si>
  <si>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</si>
  <si>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</si>
  <si>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</si>
  <si>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</si>
  <si>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</si>
  <si>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</si>
  <si>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</si>
  <si>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</si>
  <si>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</si>
  <si>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</si>
  <si>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</si>
  <si>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</si>
  <si>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</si>
  <si>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</si>
  <si>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</si>
  <si>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</si>
  <si>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</si>
  <si>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</si>
  <si>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</si>
  <si>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</si>
  <si>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</si>
  <si>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</si>
  <si>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</si>
  <si>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</si>
  <si>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</si>
  <si>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</si>
  <si>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</si>
  <si>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</si>
  <si>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</si>
  <si>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</si>
  <si>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</si>
  <si>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</si>
  <si>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</si>
  <si>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</si>
  <si>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</si>
  <si>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</si>
  <si>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</si>
  <si>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</si>
  <si>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</si>
  <si>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</si>
  <si>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</si>
  <si>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</si>
  <si>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</si>
  <si>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</si>
  <si>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</si>
  <si>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</si>
  <si>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</si>
  <si>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</si>
  <si>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</si>
  <si>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</si>
  <si>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</si>
  <si>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</si>
  <si>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</si>
  <si>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</si>
  <si>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</si>
  <si>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</si>
  <si>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</si>
  <si>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</si>
  <si>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</si>
  <si>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</si>
  <si>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</si>
  <si>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</si>
  <si>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</si>
  <si>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</si>
  <si>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</si>
  <si>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</si>
  <si>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</si>
  <si>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</si>
  <si>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</si>
  <si>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</si>
  <si>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</si>
  <si>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</si>
  <si>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</si>
  <si>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</si>
  <si>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</si>
  <si>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</si>
  <si>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</si>
  <si>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</si>
  <si>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</si>
  <si>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</si>
  <si>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</si>
  <si>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</si>
  <si>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</si>
  <si>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</si>
  <si>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</si>
  <si>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</si>
  <si>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</si>
  <si>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</si>
  <si>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</si>
  <si>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</si>
  <si>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</si>
  <si>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</si>
  <si>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</si>
  <si>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</si>
  <si>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</si>
  <si>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</si>
  <si>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</si>
  <si>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</si>
  <si>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</si>
  <si>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propuestas artísticas de diferentes géneros, estilos, épocas y culturas, a través de la recepción activa, para desarrollar la curiosidad y el respeto por la diversidad</t>
  </si>
  <si>
    <t>STEM1, STEM2, STEM4, CD2, CPSAA5, CE1, CE3, CCEC4.</t>
  </si>
  <si>
    <t xml:space="preserve"> Investigar sobre manifestaciones culturales y artísticas y sus contextos, empleando diversos canales, medios y técnicas, para disfrutar de ellas, entender su valor y empezar a desarrollar una sensibilidad artística propia</t>
  </si>
  <si>
    <t>STEM1, STEM2, CPSAA4, CPSAA5, CE3.</t>
  </si>
  <si>
    <t>Expresar y comunicar de manera creativa ideas, sentimientos y emociones, experimentando con las posibilidades del sonido, la imagen, el cuerpo y los medios digitales, para producir obras propias</t>
  </si>
  <si>
    <t>CCL1, STEM1, STEM2, CD1, CD3, CD5, CE3.</t>
  </si>
  <si>
    <t xml:space="preserve">Participar del diseño, la elaboración y la difusión de producciones culturales y artísticas individuales o colectivas, poniendo en valor el proceso y asumiendo diferentes funciones en la consecución de un resultado final, para desarrollar la creatividad, la noción de autoría y el sentido de pertenencia. </t>
  </si>
  <si>
    <t>STEM1, STEM2, STEM3, CD1, CD3, CD5, CE3.</t>
  </si>
  <si>
    <t>Cod. Criterio</t>
  </si>
  <si>
    <t>Cod. Comp</t>
  </si>
  <si>
    <t>Criterios de evaluación según 
Decreto 66/2022</t>
  </si>
  <si>
    <t>Ponderación total</t>
  </si>
  <si>
    <t>01.01</t>
  </si>
  <si>
    <t>Reconocer propuestas artísticas básicas de diferentes géneros, estilos, épocas y culturas, a través de la recepción activa y mostrando curiosidad y respeto por las mismas.</t>
  </si>
  <si>
    <t>01.02</t>
  </si>
  <si>
    <t>Describir manifestaciones culturales y artísticas, explorando sus características con actitud abierta, interés y respeto, estableciendo relaciones básicas entre ellas.</t>
  </si>
  <si>
    <t>02.01</t>
  </si>
  <si>
    <t xml:space="preserve">Seleccionar y aplicar estrategias para la búsqueda guiada de información sobre manifestaciones culturales y artísticas, a través de canales y medios de acceso sencillos, tanto de forma individual como colaborativa. </t>
  </si>
  <si>
    <t>02.02</t>
  </si>
  <si>
    <t>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t>
  </si>
  <si>
    <t>03.01</t>
  </si>
  <si>
    <t>Producir obras propias básicas, utilizando las posibilidades expresivas del cuerpo, el sonido, la imagen y los medios digitales básicos, y mostrando confianza en las capacidades propias.</t>
  </si>
  <si>
    <t>03.02</t>
  </si>
  <si>
    <t xml:space="preserve">Expresar con creatividad ideas, sentimientos y emociones a través de manifestaciones artísticas básicas, experimentando con los diferentes lenguajes e instrumentos a su alcance. </t>
  </si>
  <si>
    <t>04.01</t>
  </si>
  <si>
    <t>Participar de manera guiada en el diseño de producciones culturales y artísticas, trabajando de forma colaborativa en la consecución de un resultado final planificado y asumiendo diferentes funciones, desde la igualdad y el respeto a la diversidad.</t>
  </si>
  <si>
    <t>04.02</t>
  </si>
  <si>
    <t>Participar en el proceso colaborativo de producciones culturales y artísticas, de forma creativa y respetuosa, utilizando elementos básicos de diferentes lenguajes y técnicas artísticas.</t>
  </si>
  <si>
    <t>04.03</t>
  </si>
  <si>
    <t>Compartir los proyectos creativos, empleando estrategias comunicativas básicas, explicando el proceso y el resultado final obtenido, y respetando y valorando las experiencias propias y las de los demás.</t>
  </si>
  <si>
    <t>Cod.Logro</t>
  </si>
  <si>
    <t>Criterio / Subcriterio</t>
  </si>
  <si>
    <t>Cod-Subcrt</t>
  </si>
  <si>
    <t>Ponderación parcial</t>
  </si>
  <si>
    <t>Ponderación global</t>
  </si>
  <si>
    <t>Comprobar si esta</t>
  </si>
  <si>
    <t>01.01.01</t>
  </si>
  <si>
    <t>Reconoce propuestas básicas de distintos géneros, estilos. Épocas y culturas.</t>
  </si>
  <si>
    <t>01.01.02</t>
  </si>
  <si>
    <t>Hace uso de la recepción activa</t>
  </si>
  <si>
    <t>01.01.03</t>
  </si>
  <si>
    <t>Muestra curiosidad y respeto por las propuestas</t>
  </si>
  <si>
    <t>Describe manifestaciones culturales y artísticas</t>
  </si>
  <si>
    <t>Muestra una actitud abierta, interés y respeto</t>
  </si>
  <si>
    <t>Establece relaiones básicas entre ellas</t>
  </si>
  <si>
    <t>Selecciona y aplica estrategias para buscar información de forma individual</t>
  </si>
  <si>
    <t>Selecciona y aplica estrategias para buscar información de forma colectiva</t>
  </si>
  <si>
    <t>Distingue elementos característicos básicos de manifestaciones culturales y artísticas del patrimonio de Cantabria y otros entornos</t>
  </si>
  <si>
    <t>Indica los canales, medios y técnicas utilizados</t>
  </si>
  <si>
    <t>02. 02. 03</t>
  </si>
  <si>
    <t>Reflexiona sobre las sensaciones coninterés y  respeto</t>
  </si>
  <si>
    <t>Analiza diferencias y similutudes</t>
  </si>
  <si>
    <t>Produce obras básicas usando las posibilidades expresivas del cuerpo</t>
  </si>
  <si>
    <t>Produce obras básicas usando las posibilidades expresivas del sonido</t>
  </si>
  <si>
    <t>Expresar con creatividad ideas, sentimientos y emociones a través de manifestaciones artísticas básicas, experimentando con los diferentes lenguajes e instrumentos a su alcance.</t>
  </si>
  <si>
    <t>Expresa ideas, sentimientos y emociones a través de manifestaciones artísticas básicas</t>
  </si>
  <si>
    <t>Experimenta ideas y sentiminetos con distintos distintos lenguajes e instrumentos</t>
  </si>
  <si>
    <t>Muestra creatividad en sus expresiones creativas</t>
  </si>
  <si>
    <t>Participar de manera guiada en el diseño de producciones culturales y artísticas, trabajando de forma colaborativa en la consecución de un resultado final planificado y asumiendo diferentes funciones, desde la igualdad y el respeto a la diversidad</t>
  </si>
  <si>
    <t>Participa de forma guiada en el diseño de producciones artísticas</t>
  </si>
  <si>
    <t>Trabaja de forma colaborativa planificando y asumiendo distintas funciones</t>
  </si>
  <si>
    <t>Trabaja desde la igualdad de género y respeto por la diversidad</t>
  </si>
  <si>
    <t>Colabora en producciones culturales y artísticas</t>
  </si>
  <si>
    <t>Muestra respeto y  creatividad en su participación</t>
  </si>
  <si>
    <t>Utiliza elementos básicos de diferentes lenguajes y técnicas artísticas</t>
  </si>
  <si>
    <t>Explica el proceso y resultado de un proyecto creativo</t>
  </si>
  <si>
    <t>Utiliza estrategias comunicativas básicas en sus explicaciones</t>
  </si>
  <si>
    <t>Respeta y valora sus esperiencias y las de los demás</t>
  </si>
  <si>
    <t>Saberes básicos según Decreto 66/2022</t>
  </si>
  <si>
    <t>Nivel1</t>
  </si>
  <si>
    <t>Nivel2</t>
  </si>
  <si>
    <t>Verificación Impartido</t>
  </si>
  <si>
    <t>A. Recepción y análisis.</t>
  </si>
  <si>
    <t>1. Propuestas artísticas de diferentes corrientes estéticas, procedencias y épocas producidas por creadores y creadoras de Cantabria y de otras procedencias.</t>
  </si>
  <si>
    <t>2. Estrategias de recepción activa.</t>
  </si>
  <si>
    <t>3. Normas comunes de comportamiento y actitud positiva en la recepción de propuestas artísticas en diferentes espacios. El silencio como elemento y condición indispensable para el mantenimiento de la atención durante la recepción.</t>
  </si>
  <si>
    <t>4. Vocabulario específico de uso común en las artes plásticas y visuales, las artes audiovisuales, la música y las artes escénicas y performativas.</t>
  </si>
  <si>
    <t>5. Recursos digitales de uso común para las artes plásticas y visuales, las artes audiovisuales, la música y las artes escénicas y performativas.</t>
  </si>
  <si>
    <t>6. Estrategias básicas de análisis de propuestas artísticas desde una perspectiva de género.</t>
  </si>
  <si>
    <t>B. Creación e interpretación</t>
  </si>
  <si>
    <t xml:space="preserve">7.Fases del proceso creativo: planificación, interpretación y experimentación. </t>
  </si>
  <si>
    <t>8.Profesiones vinculadas con las artes plásticas y visuales, las artes audiovisuales, la música y las artes escénicas y performativas.</t>
  </si>
  <si>
    <t>9. Interés y valoración tanto por el proceso como por el producto final en producciones plásticas, visuales, audiovisuales, musicales, escénicas y performativas.</t>
  </si>
  <si>
    <t>D. Música y artes escénicas y performativas</t>
  </si>
  <si>
    <t>22. El sonido y sus cualidades: identificación visual y auditiva y representación elemental de diversidad de sonidos y estructuras rítmico-melódicas a través de diferentes grafías.</t>
  </si>
  <si>
    <t>23. La voz y los instrumentos musicales. Agrupaciones y familias. Identificación visual y auditiva. Objetos sonoros. Cotidiáfonos.</t>
  </si>
  <si>
    <t>24. El carácter, el tempo y el compás.</t>
  </si>
  <si>
    <t>25. Práctica instrumental, vocal y corporal: experimentación, exploración creativa, interpretación e improvisación a partir de sus posibilidades sonoras y expresivas.</t>
  </si>
  <si>
    <t>26. Construcción guiada de instrumentos.</t>
  </si>
  <si>
    <t>27. Lenguajes musicales: aplicación de sus conceptos básicos en la interpretación y en la improvisación de propuestas musicales vocales e instrumentales. El silencio como elemento fundamental de la música.</t>
  </si>
  <si>
    <t>28. Aplicaciones informáticas básicas de grabación y edición de audio: utilización en la audición y conocimiento de obras diversas.</t>
  </si>
  <si>
    <t>29. El cuerpo y sus posibilidades motrices y creativas: interés por la experimentación y la exploración a través de ejecuciones individuales y grupales vinculadas con el movimiento, la danza, la dramatización y la representación teatral como medios de expresión y diversión</t>
  </si>
  <si>
    <t>30. Técnicas dramáticas y dancísticas de uso común. Lenguajes expresivos básicos. Actos performativos elementales. Improvisación guiada.</t>
  </si>
  <si>
    <t>31. Capacidades expresivas y creativas de uso común de la expresión corporal y dramática.</t>
  </si>
  <si>
    <t>32. Elementos básicos de la representación escénica: roles, materiales y espacios.</t>
  </si>
  <si>
    <t>UP</t>
  </si>
  <si>
    <t>Nombre</t>
  </si>
  <si>
    <t>Inicio</t>
  </si>
  <si>
    <t>Fin</t>
  </si>
  <si>
    <t>Metodologías</t>
  </si>
  <si>
    <t>Contribución  a objetivos del centro</t>
  </si>
  <si>
    <t>Saberes básicos</t>
  </si>
  <si>
    <t>Subcriterio</t>
  </si>
  <si>
    <t>Instrumetro evaluación</t>
  </si>
  <si>
    <t>Anotaciones</t>
  </si>
  <si>
    <t>TERM 1</t>
  </si>
  <si>
    <t>Septiembre</t>
  </si>
  <si>
    <t>Diciembre</t>
  </si>
  <si>
    <t xml:space="preserve"> </t>
  </si>
  <si>
    <t>Magistral</t>
  </si>
  <si>
    <t>Educación Responsable</t>
  </si>
  <si>
    <t>01.01.01Reconoce propuestas básicas de distintos géneros, estilos. Épocas y culturas.</t>
  </si>
  <si>
    <t>Prueba escrita</t>
  </si>
  <si>
    <t>Aprendizaje Cooperativo</t>
  </si>
  <si>
    <t>Educación Emocional</t>
  </si>
  <si>
    <t>01.01.02Hace uso de la recepción activa</t>
  </si>
  <si>
    <t>Gamificación</t>
  </si>
  <si>
    <t>Convivencia</t>
  </si>
  <si>
    <t>01.01.03Muestra curiosidad y respeto por las propuestas</t>
  </si>
  <si>
    <t>Otra</t>
  </si>
  <si>
    <t>Interculturalidad</t>
  </si>
  <si>
    <t>01.02.01Describe manifestaciones culturales y artísticas</t>
  </si>
  <si>
    <t>01.02.02Muestra una actitud abierta, interés y respeto</t>
  </si>
  <si>
    <t>01.02.03Establece relaiones básicas entre ellas</t>
  </si>
  <si>
    <t>Prueba práctica</t>
  </si>
  <si>
    <t>02.01.01Selecciona y aplica estrategias para buscar información de forma individual</t>
  </si>
  <si>
    <t>02.01.02Selecciona y aplica estrategias para buscar información de forma colectiva</t>
  </si>
  <si>
    <t>02.02.01Distingue elementos característicos básicos de manifestaciones culturales y artísticas del patrimonio de Cantabria y otros entornos</t>
  </si>
  <si>
    <t>02.02.02Indica los canales, medios y técnicas utilizados</t>
  </si>
  <si>
    <t>02.02.03Analiza diferencias y similutudes</t>
  </si>
  <si>
    <t>03.01.01Produce obras básicas usando las posibilidades expresivas del cuerpo</t>
  </si>
  <si>
    <t>Presentación</t>
  </si>
  <si>
    <t>03.01.02Produce obras básicas usando las posibilidades expresivas del sonido</t>
  </si>
  <si>
    <t>03.01.03Muestra confianza en las capacidades propias</t>
  </si>
  <si>
    <t>03.01.04Produce obras básicas usando las posibilidades expresivas de la imagen y medios digitales básicos</t>
  </si>
  <si>
    <t>03.02.01Expresa ideas, sentimientos y emociones a través de manifestaciones artísticas básicas</t>
  </si>
  <si>
    <t>03.02.02Experimenta ideas y sentiminetos con distintos distintos lenguajes e instrumentos</t>
  </si>
  <si>
    <t>03.02.03Muestra creatividad en sus expresiones creativas</t>
  </si>
  <si>
    <t>04.03.01Explica el proceso y resultado de un proyecto creativo</t>
  </si>
  <si>
    <t>04.03.02Utiliza estrategias comunicativas básicas en sus explicaciones</t>
  </si>
  <si>
    <t>04.03.03Respeta y valora sus esperiencias y las de los demás</t>
  </si>
  <si>
    <t>Term 2</t>
  </si>
  <si>
    <t>Enero</t>
  </si>
  <si>
    <t>Marzo</t>
  </si>
  <si>
    <t>Term 3</t>
  </si>
  <si>
    <t>Abril</t>
  </si>
  <si>
    <t>Junio</t>
  </si>
  <si>
    <t>SA</t>
  </si>
  <si>
    <t>Duración</t>
  </si>
  <si>
    <t>Temp.</t>
  </si>
  <si>
    <t>Vinculación con otras asignaturas o UP</t>
  </si>
  <si>
    <t>Recursos específicos</t>
  </si>
  <si>
    <t>Indicador de logro evaluable</t>
  </si>
  <si>
    <t>Observaciones</t>
  </si>
  <si>
    <t>Situación 1. "Christmas"</t>
  </si>
  <si>
    <t>1 semana</t>
  </si>
  <si>
    <t>UP1</t>
  </si>
  <si>
    <t>10. Cultura visual. La imagen en el mundo actual: técnicas y estrategias básicas de lectura e interpretación.</t>
  </si>
  <si>
    <t>11. Elementos configurativos básicos del lenguaje visual y sus posibilidades expresivas: punto, línea, plano, textura, color.</t>
  </si>
  <si>
    <t>12. Materiales, instrumentos, soportes y técnicas de uso común utilizados en la expresión plástica y visual.</t>
  </si>
  <si>
    <t>13. Medios, soportes y materiales de expresión plástica y visual. Técnicas bidimensionales y tridimensionales en dibujos y modelados sencillos.</t>
  </si>
  <si>
    <t>14. Técnicas, materiales y recursos informáticos y tecnológicos básicos: su aplicación para la captura y manipulación de producciones plásticas y visuales..</t>
  </si>
  <si>
    <t>15. Registro y edición básica de elementos audiovisuales: conceptos, tecnologías, técnicas y recursos elementales y de manejo sencillo.</t>
  </si>
  <si>
    <t>16. - Estrategias y técnicas de uso común de composición de historias audiovisuales.</t>
  </si>
  <si>
    <t>17. El cine como forma de narración.</t>
  </si>
  <si>
    <t>18. Géneros y soportes básicos de producciones audiovisuales.</t>
  </si>
  <si>
    <t>19. Iniciación en la realización de producciones multimodales con diversas herramientas.</t>
  </si>
  <si>
    <t>20. Características elementales del lenguaje audiovisual multimodal.</t>
  </si>
  <si>
    <t>21.Aproximación a las herramientas y las técnicas básicas de animación.</t>
  </si>
  <si>
    <t>Situación 2 "Carnival Parade"</t>
  </si>
  <si>
    <t>UP2</t>
  </si>
  <si>
    <t>Situación 3 "Welcome Summer"</t>
  </si>
  <si>
    <t>UP3</t>
  </si>
  <si>
    <t>Materiales y recursos didácticos:</t>
  </si>
  <si>
    <t>Digital</t>
  </si>
  <si>
    <t>Finalidad</t>
  </si>
  <si>
    <t>Temporalización</t>
  </si>
  <si>
    <t>1. Plataforma digital Cifra</t>
  </si>
  <si>
    <t>Sí</t>
  </si>
  <si>
    <t>Comunicación</t>
  </si>
  <si>
    <t>Todo el curso</t>
  </si>
  <si>
    <t>2. Correo electrónico</t>
  </si>
  <si>
    <t xml:space="preserve">3. Libro digital del profesor </t>
  </si>
  <si>
    <t>Apoyo al desarrollo de contenidos</t>
  </si>
  <si>
    <t>Contiene juegos interactivos, audios y musicogramas</t>
  </si>
  <si>
    <t xml:space="preserve">4. Libro del alumno </t>
  </si>
  <si>
    <t>No</t>
  </si>
  <si>
    <t>5.Material de papelería</t>
  </si>
  <si>
    <t>Manipulativa/ Expresiva</t>
  </si>
  <si>
    <t>7. Vídeos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</si>
  <si>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</si>
  <si>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</si>
  <si>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</si>
  <si>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</si>
  <si>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</si>
  <si>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</si>
  <si>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</si>
  <si>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</si>
  <si>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</si>
  <si>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</si>
  <si>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</si>
  <si>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</si>
  <si>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</si>
  <si>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</si>
  <si>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</si>
  <si>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</si>
  <si>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</si>
  <si>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</si>
  <si>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</si>
  <si>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</si>
  <si>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</si>
  <si>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</si>
  <si>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</si>
  <si>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</si>
  <si>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</si>
  <si>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</si>
  <si>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</si>
  <si>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</si>
  <si>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</si>
  <si>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</si>
  <si>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</si>
  <si>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</si>
  <si>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</si>
  <si>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</si>
  <si>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Prueba oral</t>
  </si>
  <si>
    <t>ABP</t>
  </si>
  <si>
    <t>Observación</t>
  </si>
  <si>
    <t>Flipped Classroom</t>
  </si>
  <si>
    <t>Trabajo equipo</t>
  </si>
  <si>
    <t>Trabajo individual</t>
  </si>
  <si>
    <t>Aprendizaje basado en problemas</t>
  </si>
  <si>
    <t>Design Thinking</t>
  </si>
  <si>
    <t>Autoevaluación</t>
  </si>
  <si>
    <t>Aprendizaje Basado en Competencias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</si>
</sst>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5">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i/>
      <sz val="11"/>
      <color theme="1"/>
      <name val="Calibri"/>
      <family val="2"/>
      <scheme val="minor"/>
    </font>
    <font>
      <i/>
      <sz val="11"/>
      <color theme="1"/>
      <name val="Calibri"/>
      <family val="2"/>
      <scheme val="minor"/>
    </font>
    <font>
      <sz val="11"/>
      <color rgb="FF000000"/>
      <name val="Calibri"/>
    </font>
    <font>
      <u/>
      <sz val="11"/>
      <color theme="1"/>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rgb="FFFFFF00"/>
        <bgColor indexed="64"/>
      </patternFill>
    </fill>
    <fill>
      <patternFill patternType="solid">
        <fgColor rgb="FFDBEFD3"/>
        <bgColor rgb="FFDBEFD3"/>
      </patternFill>
    </fill>
    <fill>
      <patternFill patternType="solid">
        <fgColor rgb="FFDBEFD3"/>
        <bgColor indexed="64"/>
      </patternFill>
    </fill>
  </fills>
  <borders count="26">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top style="thin">
        <color theme="4"/>
      </top>
      <bottom/>
      <diagonal/>
    </border>
    <border>
      <left/>
      <right/>
      <top style="thin">
        <color theme="4"/>
      </top>
      <bottom style="thin">
        <color rgb="FF549E39"/>
      </bottom>
      <diagonal/>
    </border>
    <border>
      <left style="thin">
        <color theme="4"/>
      </left>
      <right/>
      <top style="thin">
        <color theme="4"/>
      </top>
      <bottom style="thin">
        <color rgb="FF549E39"/>
      </bottom>
      <diagonal/>
    </border>
    <border>
      <left style="thin">
        <color theme="4"/>
      </left>
      <right style="thin">
        <color theme="4"/>
      </right>
      <top style="thin">
        <color theme="4"/>
      </top>
      <bottom style="thin">
        <color rgb="FF549E39"/>
      </bottom>
      <diagonal/>
    </border>
    <border>
      <left style="thin">
        <color theme="4"/>
      </left>
      <right/>
      <top/>
      <bottom/>
      <diagonal/>
    </border>
    <border>
      <left style="thin">
        <color rgb="FF93D07B"/>
      </left>
      <right/>
      <top style="thin">
        <color rgb="FF93D07B"/>
      </top>
      <bottom style="thin">
        <color rgb="FF93D07B"/>
      </bottom>
      <diagonal/>
    </border>
    <border>
      <left/>
      <right/>
      <top style="thin">
        <color rgb="FF93D07B"/>
      </top>
      <bottom style="thin">
        <color rgb="FF93D07B"/>
      </bottom>
      <diagonal/>
    </border>
  </borders>
  <cellStyleXfs count="2">
    <xf numFmtId="0" fontId="0" fillId="0" borderId="0"/>
    <xf numFmtId="9" fontId="4" fillId="0" borderId="0" applyFont="0" applyFill="0" applyBorder="0" applyAlignment="0" applyProtection="0"/>
  </cellStyleXfs>
  <cellXfs count="128">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0" fillId="4" borderId="12" xfId="0" applyFill="1" applyBorder="1" applyAlignment="1">
      <alignment vertical="center" wrapText="1"/>
    </xf>
    <xf numFmtId="0" fontId="0" fillId="0" borderId="12" xfId="0" applyBorder="1" applyAlignment="1">
      <alignment vertical="center"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12" fillId="0" borderId="0" xfId="0" applyFont="1"/>
    <xf numFmtId="0" fontId="10" fillId="0" borderId="17" xfId="0" applyFont="1" applyBorder="1" applyAlignment="1">
      <alignment vertical="center" wrapText="1"/>
    </xf>
    <xf numFmtId="0" fontId="3" fillId="0" borderId="19" xfId="0" applyFont="1" applyBorder="1" applyAlignment="1">
      <alignment vertical="center" wrapText="1"/>
    </xf>
    <xf numFmtId="0" fontId="0" fillId="0" borderId="19" xfId="0" applyBorder="1" applyAlignment="1">
      <alignment vertical="center" wrapText="1"/>
    </xf>
    <xf numFmtId="0" fontId="3" fillId="0" borderId="20"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top" wrapText="1"/>
    </xf>
    <xf numFmtId="0" fontId="0" fillId="0" borderId="22" xfId="0" applyBorder="1" applyAlignment="1">
      <alignment vertical="center" wrapText="1"/>
    </xf>
    <xf numFmtId="0" fontId="0" fillId="0" borderId="19" xfId="0" applyBorder="1" applyAlignment="1">
      <alignment horizontal="left" vertical="center" wrapText="1"/>
    </xf>
    <xf numFmtId="0" fontId="0" fillId="0" borderId="19" xfId="0" applyBorder="1" applyAlignment="1">
      <alignment vertical="center"/>
    </xf>
    <xf numFmtId="164" fontId="0" fillId="0" borderId="19" xfId="0" applyNumberFormat="1" applyBorder="1" applyAlignment="1">
      <alignment horizontal="left" vertical="top" wrapText="1"/>
    </xf>
    <xf numFmtId="164" fontId="0" fillId="0" borderId="19" xfId="0" applyNumberFormat="1" applyBorder="1" applyAlignment="1">
      <alignment horizontal="left" vertical="center" wrapText="1"/>
    </xf>
    <xf numFmtId="9" fontId="0" fillId="0" borderId="0" xfId="0" applyNumberFormat="1" applyAlignment="1">
      <alignment vertical="center" wrapText="1"/>
    </xf>
    <xf numFmtId="0" fontId="3" fillId="8" borderId="0" xfId="0" applyFont="1" applyFill="1" applyAlignment="1">
      <alignment vertical="center" wrapText="1"/>
    </xf>
    <xf numFmtId="0" fontId="3" fillId="8" borderId="0" xfId="0" applyFont="1" applyFill="1"/>
    <xf numFmtId="0" fontId="3"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23" xfId="0" applyFont="1" applyFill="1" applyBorder="1" applyAlignment="1">
      <alignment vertical="center" wrapText="1"/>
    </xf>
    <xf numFmtId="0" fontId="13" fillId="9" borderId="24" xfId="0" applyFont="1" applyFill="1" applyBorder="1"/>
    <xf numFmtId="0" fontId="13" fillId="9" borderId="25" xfId="0" applyFont="1" applyFill="1" applyBorder="1"/>
    <xf numFmtId="0" fontId="13" fillId="9" borderId="0" xfId="0" applyFont="1" applyFill="1"/>
    <xf numFmtId="0" fontId="13" fillId="0" borderId="24" xfId="0" applyFont="1" applyBorder="1"/>
    <xf numFmtId="0" fontId="13" fillId="0" borderId="25" xfId="0" applyFont="1" applyBorder="1"/>
    <xf numFmtId="0" fontId="13" fillId="0" borderId="0" xfId="0" applyFont="1"/>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10" fontId="5" fillId="0" borderId="0" xfId="1" applyNumberFormat="1" applyFont="1" applyFill="1" applyBorder="1" applyAlignment="1">
      <alignment horizontal="center" vertical="top"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15" xfId="1" quotePrefix="1" applyNumberFormat="1" applyFont="1" applyFill="1" applyBorder="1" applyAlignment="1">
      <alignment horizontal="center" vertical="center" wrapText="1"/>
    </xf>
    <xf numFmtId="10" fontId="5" fillId="0" borderId="15" xfId="1" applyNumberFormat="1" applyFont="1" applyFill="1" applyBorder="1" applyAlignment="1">
      <alignment horizontal="center" vertical="center" wrapText="1"/>
    </xf>
    <xf numFmtId="0" fontId="14" fillId="0" borderId="0" xfId="0" applyFont="1"/>
    <xf numFmtId="0" fontId="0" fillId="10" borderId="16" xfId="0" applyFill="1" applyBorder="1" applyAlignment="1">
      <alignment vertical="center" wrapText="1"/>
    </xf>
    <xf numFmtId="0" fontId="0" fillId="10" borderId="17" xfId="0" applyFill="1" applyBorder="1" applyAlignment="1">
      <alignment vertical="center" wrapText="1"/>
    </xf>
    <xf numFmtId="0" fontId="0" fillId="5" borderId="16" xfId="0" applyFill="1" applyBorder="1" applyAlignment="1">
      <alignment vertical="center" wrapText="1"/>
    </xf>
    <xf numFmtId="0" fontId="10" fillId="5" borderId="17" xfId="0" applyFont="1" applyFill="1" applyBorder="1" applyAlignment="1">
      <alignment vertical="center" wrapText="1"/>
    </xf>
    <xf numFmtId="0" fontId="0" fillId="0" borderId="0" xfId="0" applyAlignment="1">
      <alignment vertical="top"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0" xfId="0" applyAlignment="1"/>
  </cellXfs>
  <cellStyles count="2">
    <cellStyle name="Normal" xfId="0" builtinId="0"/>
    <cellStyle name="Porcentaje" xfId="1" builtinId="5"/>
  </cellStyles>
  <dxfs count="92">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0" formatCode="General"/>
      <alignment horizontal="general" vertical="bottom" textRotation="0" wrapText="1" indent="0" justifyLastLine="0" shrinkToFit="0" readingOrder="0"/>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14" formatCode="0.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4"/>
        </right>
      </border>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alignment horizontal="center" vertical="bottom" textRotation="0" wrapText="1" indent="0" justifyLastLine="0" shrinkToFit="0" readingOrder="0"/>
    </dxf>
  </dxfs>
  <tableStyles count="0" defaultTableStyle="TableStyleMedium2" defaultPivotStyle="PivotStyleLight16"/>
  <colors>
    <mruColors>
      <color rgb="FFDBEF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1247775</xdr:colOff>
      <xdr:row>1</xdr:row>
      <xdr:rowOff>66675</xdr:rowOff>
    </xdr:from>
    <xdr:to>
      <xdr:col>2</xdr:col>
      <xdr:colOff>2276475</xdr:colOff>
      <xdr:row>9</xdr:row>
      <xdr:rowOff>19050</xdr:rowOff>
    </xdr:to>
    <xdr:pic>
      <xdr:nvPicPr>
        <xdr:cNvPr id="3" name="Imagen 2">
          <a:extLst>
            <a:ext uri="{FF2B5EF4-FFF2-40B4-BE49-F238E27FC236}">
              <a16:creationId xmlns:a16="http://schemas.microsoft.com/office/drawing/2014/main" id="{E9A9B607-E7E0-5025-B10C-6DD578250A77}"/>
            </a:ext>
          </a:extLst>
        </xdr:cNvPr>
        <xdr:cNvPicPr>
          <a:picLocks noChangeAspect="1"/>
        </xdr:cNvPicPr>
      </xdr:nvPicPr>
      <xdr:blipFill>
        <a:blip xmlns:r="http://schemas.openxmlformats.org/officeDocument/2006/relationships" r:embed="rId1"/>
        <a:stretch>
          <a:fillRect/>
        </a:stretch>
      </xdr:blipFill>
      <xdr:spPr>
        <a:xfrm>
          <a:off x="2247900" y="304800"/>
          <a:ext cx="2895600" cy="2352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5" totalsRowShown="0" headerRowDxfId="91" dataDxfId="90" headerRowBorderDxfId="88" tableBorderDxfId="89">
  <autoFilter ref="A1:D5" xr:uid="{8CF9F81B-FD2D-4D28-B65B-4DEA8A09792D}"/>
  <tableColumns count="4">
    <tableColumn id="1" xr3:uid="{100966F6-D1FB-451C-B223-6F1A99EEC49D}" name="Cod." dataDxfId="87"/>
    <tableColumn id="2" xr3:uid="{AAA38B8B-805A-417F-9E42-170E7048E673}" name="Competencia específica" dataDxfId="86"/>
    <tableColumn id="3" xr3:uid="{AE17FE25-D0E9-438F-8328-E6F743DBCE36}" name="Descriptores operativos" dataDxfId="85"/>
    <tableColumn id="4" xr3:uid="{F3EA9F23-2237-4486-B4FA-AD1E52B925E2}" name="Ponderación" dataDxfId="84"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E11" totalsRowShown="0" headerRowDxfId="82" dataDxfId="81">
  <autoFilter ref="A2:E11" xr:uid="{6FF561DD-3BA4-4CC8-939B-276050E8A79B}"/>
  <tableColumns count="5">
    <tableColumn id="2" xr3:uid="{669DAAE6-E286-487A-95D1-250CB7D7A877}" name="Cod. Criterio" dataDxfId="80"/>
    <tableColumn id="10" xr3:uid="{DB1F2104-945B-42FD-B1F3-1AE7A45B49C1}" name="Cod. Comp" dataDxfId="79">
      <calculatedColumnFormula>VALUE(LEFT(Tabla3[[#This Row],[Cod. Criterio]],2))</calculatedColumnFormula>
    </tableColumn>
    <tableColumn id="3" xr3:uid="{B68D67B7-12FB-4D00-A94B-03F23D8D172C}" name="Criterios de evaluación según _x000a_Decreto 66/2022" dataDxfId="78"/>
    <tableColumn id="5" xr3:uid="{A59CD9C0-CE59-4A5B-B601-8D7D63FFC86B}" name="Ponderación" dataDxfId="77" dataCellStyle="Porcentaje"/>
    <tableColumn id="1" xr3:uid="{7AEEF8A3-D962-4B11-B2D7-C22BAF61AEF8}" name="Ponderación total" dataDxfId="76" dataCellStyle="Porcentaje">
      <calculatedColumnFormula>Tabla3[[#This Row],[Ponderación]]*VLOOKUP(B3,Tabla2[#All],4,TRUE)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6" totalsRowShown="0" headerRowDxfId="72" dataDxfId="71">
  <autoFilter ref="A1:H36" xr:uid="{6FF561DD-3BA4-4CC8-939B-276050E8A79B}"/>
  <tableColumns count="8">
    <tableColumn id="1" xr3:uid="{26805A84-D093-4EE8-8363-1318E82E2E02}" name="Cod. Comp" dataDxfId="70">
      <calculatedColumnFormula>VALUE(LEFT(Tabla35[[#This Row],[Cod. Criterio]],2))</calculatedColumnFormula>
    </tableColumn>
    <tableColumn id="2" xr3:uid="{18A445E0-03C5-428F-B9D5-A2EEFD5B2069}" name="Cod. Criterio" dataDxfId="69"/>
    <tableColumn id="10" xr3:uid="{E46C2019-E157-4F6F-9A7F-66D36ECD4E5F}" name="Cod.Logro" dataDxfId="68"/>
    <tableColumn id="3" xr3:uid="{DAF62016-DBAE-4A85-8688-0955E151F6FE}" name="Criterio / Subcriterio" dataDxfId="67"/>
    <tableColumn id="14" xr3:uid="{E5FE0138-A995-4F88-A475-639436F286EC}" name="Cod-Subcrt" dataDxfId="66">
      <calculatedColumnFormula>_xlfn.CONCAT(Tabla35[[#This Row],[Cod.Logro]],Tabla35[[#This Row],[Criterio / Subcriterio]])</calculatedColumnFormula>
    </tableColumn>
    <tableColumn id="12" xr3:uid="{A42CD037-F18F-4AC3-9E87-703C85D44970}" name="Ponderación parcial" dataDxfId="65" dataCellStyle="Porcentaje"/>
    <tableColumn id="5" xr3:uid="{3C0CE1CF-AE89-418A-A2F7-C47CC74D7BE1}" name="Ponderación global" dataDxfId="64" dataCellStyle="Porcentaje">
      <calculatedColumnFormula>VLOOKUP(Tabla35[[#This Row],[Cod. Comp]],Tabla2[],COLUMN(Tabla2[Ponderación]),FALSE)*VLOOKUP(Tabla35[[#This Row],[Cod. Criterio]],Tabla3[],COLUMN(Tabla3[Ponderación]),FALSE)*IF(ISBLANK(Tabla35[[#This Row],[Cod.Logro]]),1,Tabla35[[#This Row],[Ponderación parcial]])</calculatedColumnFormula>
    </tableColumn>
    <tableColumn id="4" xr3:uid="{A9926E7D-09B9-4CB7-9DC2-D450D5D618CC}" name="Comprobar si esta" dataDxfId="63">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C34" totalsRowShown="0" headerRowDxfId="62" headerRowBorderDxfId="60" tableBorderDxfId="61" totalsRowBorderDxfId="59">
  <autoFilter ref="A2:C34" xr:uid="{CB8B1072-DEBB-47C5-887A-E94D86309A22}"/>
  <tableColumns count="3">
    <tableColumn id="1" xr3:uid="{8624145A-EF5F-4CDF-8E0A-C92FAC970689}" name="Nivel1" dataDxfId="58"/>
    <tableColumn id="2" xr3:uid="{767AB550-6A12-4161-88A3-B804BD160CF9}" name="Nivel2" dataDxfId="57"/>
    <tableColumn id="5" xr3:uid="{4140ABDD-E6EB-49F0-A00F-3DC99D3237AB}" name="Verificación Impartido" dataDxfId="56">
      <calculatedColumnFormula>MATCH(#REF!,Tabla6[[#All],[Saberes básicos]],0)</calculatedColumnFormula>
    </tableColumn>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66" totalsRowShown="0" headerRowDxfId="49" dataDxfId="48" tableBorderDxfId="47">
  <tableColumns count="10">
    <tableColumn id="1" xr3:uid="{3E126562-8B15-4144-B898-2FA07324630E}" name="UP" dataDxfId="46"/>
    <tableColumn id="11" xr3:uid="{EDCC8A30-27AE-4D83-9C45-559F33DB05C6}" name="Nombre" dataDxfId="45"/>
    <tableColumn id="2" xr3:uid="{430A3175-349B-4FBC-9922-FAE1BB636159}" name="Inicio" dataDxfId="44"/>
    <tableColumn id="3" xr3:uid="{A10E2884-16C5-4828-B54F-45B89D157092}" name="Fin" dataDxfId="43"/>
    <tableColumn id="4" xr3:uid="{0331D9AA-29F4-43EE-895E-0BFC35DB58A4}" name="Metodologías" dataDxfId="42"/>
    <tableColumn id="5" xr3:uid="{73BD68E2-66B3-47D7-A2D1-060DB15DF41E}" name="Contribución  a objetivos del centro" dataDxfId="41"/>
    <tableColumn id="6" xr3:uid="{8B5D8C99-6235-408F-AD86-0EFF098663D0}" name="Saberes básicos" dataDxfId="40"/>
    <tableColumn id="7" xr3:uid="{30D255E1-D6D4-41A5-815D-F6A51D7C049C}" name="Subcriterio" dataDxfId="39"/>
    <tableColumn id="9" xr3:uid="{3321475E-F4A2-4981-AAA7-C7BC736EDEFC}" name="Instrumetro evaluación" dataDxfId="38"/>
    <tableColumn id="10" xr3:uid="{D4809A54-D51E-4827-BD6A-680AF73711CD}" name="Anotaciones" data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34" totalsRowShown="0" headerRowDxfId="17" dataDxfId="16" tableBorderDxfId="15">
  <autoFilter ref="A1:M34" xr:uid="{73294980-5699-4D02-A7FA-3EB41348D586}"/>
  <tableColumns count="13">
    <tableColumn id="1" xr3:uid="{12A64A7D-3EB5-40D0-9592-7F397B47A487}" name="SA" dataDxfId="14"/>
    <tableColumn id="11" xr3:uid="{74E0D07D-17B2-4D7D-A6ED-964802631CBD}" name="Nombre" dataDxfId="13"/>
    <tableColumn id="12" xr3:uid="{F03CAA4A-773F-44F5-9EF0-13C9C445C88A}" name="Duración" dataDxfId="12"/>
    <tableColumn id="13" xr3:uid="{CBACB529-5E42-461A-AA44-97BE9C12689F}" name="Temp." dataDxfId="11"/>
    <tableColumn id="14" xr3:uid="{CABE1183-A592-45EF-B37A-45EB986191FE}" name="UP" dataDxfId="10"/>
    <tableColumn id="15" xr3:uid="{26A5C2EB-F025-4EE3-A299-4ACC66EBE55D}" name="Vinculación con otras asignaturas o UP" dataDxfId="9"/>
    <tableColumn id="4" xr3:uid="{4FFBBCAF-2F38-46F8-8C7B-915612B80183}" name="Metodologías" dataDxfId="8"/>
    <tableColumn id="16" xr3:uid="{0D601EEE-F351-4353-AFD6-28DAC94C8A89}" name="Recursos específicos" dataDxfId="7"/>
    <tableColumn id="5" xr3:uid="{CFB47A85-614C-47F7-9267-8E34F28C09C0}" name="Contribución  a objetivos del centro" dataDxfId="6"/>
    <tableColumn id="6" xr3:uid="{CDF68776-B485-4358-9471-F288269F1EB9}" name="Saberes básicos" dataDxfId="5"/>
    <tableColumn id="7" xr3:uid="{EF04E960-0706-4616-AD29-BE03086F23C2}" name="Indicador de logro evaluable" dataDxfId="4"/>
    <tableColumn id="9" xr3:uid="{3AF58CFD-5789-4D37-A536-B29E5E702179}" name="Instrumetro evaluación" dataDxfId="3"/>
    <tableColumn id="10" xr3:uid="{ED3B6BB9-3D35-4F42-9AB7-F8743C3D025E}" name="Observaciones" dataDxfId="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1">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topLeftCell="A7" zoomScaleNormal="100" zoomScaleSheetLayoutView="100" workbookViewId="0">
      <selection activeCell="C17" sqref="C17"/>
    </sheetView>
  </sheetViews>
  <sheetFormatPr defaultColWidth="9.28515625" defaultRowHeight="15"/>
  <cols>
    <col min="1" max="1" width="15" customWidth="1"/>
    <col min="2" max="2" width="28" customWidth="1"/>
    <col min="3" max="3" width="49.85546875" customWidth="1"/>
    <col min="4" max="4" width="15.42578125" customWidth="1"/>
    <col min="5" max="5" width="9.28515625" customWidth="1"/>
    <col min="6" max="6" width="6.710937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c r="F3" s="22">
        <v>1</v>
      </c>
      <c r="G3" s="17" t="s">
        <v>1</v>
      </c>
    </row>
    <row r="4" spans="1:15" ht="30.75">
      <c r="A4" s="2"/>
      <c r="B4" s="2"/>
      <c r="C4" s="2"/>
      <c r="D4" s="2"/>
      <c r="E4" s="1"/>
      <c r="F4" s="22">
        <v>2</v>
      </c>
      <c r="G4" s="17" t="s">
        <v>2</v>
      </c>
    </row>
    <row r="5" spans="1:15" ht="18.75">
      <c r="A5" s="2"/>
      <c r="B5" s="2"/>
      <c r="C5" s="2"/>
      <c r="D5" s="2"/>
      <c r="E5" s="1"/>
      <c r="F5" s="22">
        <v>3</v>
      </c>
      <c r="G5" t="s">
        <v>3</v>
      </c>
    </row>
    <row r="6" spans="1:15" ht="18.75">
      <c r="A6" s="2"/>
      <c r="B6" s="2"/>
      <c r="C6" s="2"/>
      <c r="D6" s="2"/>
      <c r="E6" s="1"/>
      <c r="F6" s="22">
        <v>4</v>
      </c>
      <c r="G6" s="17" t="s">
        <v>4</v>
      </c>
    </row>
    <row r="7" spans="1:15" ht="45.75">
      <c r="A7" s="2"/>
      <c r="B7" s="2"/>
      <c r="C7" s="2"/>
      <c r="D7" s="2"/>
      <c r="E7" s="1"/>
      <c r="F7" s="22">
        <v>5</v>
      </c>
      <c r="G7" s="17" t="s">
        <v>5</v>
      </c>
    </row>
    <row r="8" spans="1:15" ht="18.75">
      <c r="A8" s="2"/>
      <c r="B8" s="2"/>
      <c r="C8" s="2"/>
      <c r="D8" s="2"/>
      <c r="E8" s="1"/>
      <c r="F8" s="22">
        <v>6</v>
      </c>
      <c r="G8" s="17" t="s">
        <v>6</v>
      </c>
      <c r="O8" s="6"/>
    </row>
    <row r="9" spans="1:15" ht="18.75">
      <c r="A9" s="2"/>
      <c r="B9" s="2"/>
      <c r="C9" s="2"/>
      <c r="D9" s="2"/>
      <c r="E9" s="1"/>
      <c r="F9" s="22">
        <v>7</v>
      </c>
      <c r="G9" s="17" t="s">
        <v>7</v>
      </c>
    </row>
    <row r="10" spans="1:15" ht="18.75">
      <c r="A10" s="2"/>
      <c r="B10" s="2"/>
      <c r="C10" s="2"/>
      <c r="D10" s="2"/>
      <c r="E10" s="1"/>
      <c r="F10" s="22">
        <v>8</v>
      </c>
      <c r="G10" s="17" t="s">
        <v>8</v>
      </c>
    </row>
    <row r="11" spans="1:15" ht="30.75">
      <c r="A11" s="2"/>
      <c r="B11" s="7" t="s">
        <v>9</v>
      </c>
      <c r="C11" s="8" t="s">
        <v>10</v>
      </c>
      <c r="D11" s="2"/>
      <c r="E11" s="1"/>
      <c r="F11" s="22">
        <v>9</v>
      </c>
      <c r="G11" s="17" t="s">
        <v>11</v>
      </c>
    </row>
    <row r="12" spans="1:15" ht="18.75" customHeight="1">
      <c r="A12" s="2"/>
      <c r="B12" s="7" t="s">
        <v>12</v>
      </c>
      <c r="C12" s="8" t="s">
        <v>13</v>
      </c>
      <c r="D12" s="2"/>
      <c r="E12" s="1"/>
      <c r="F12" s="22">
        <v>10</v>
      </c>
      <c r="G12" s="17" t="s">
        <v>14</v>
      </c>
    </row>
    <row r="13" spans="1:15" ht="18.75">
      <c r="A13" s="2"/>
      <c r="B13" s="7" t="s">
        <v>15</v>
      </c>
      <c r="C13" s="8" t="s">
        <v>16</v>
      </c>
      <c r="D13" s="2"/>
      <c r="E13" s="1"/>
      <c r="F13" s="22"/>
      <c r="G13" s="17"/>
    </row>
    <row r="14" spans="1:15" ht="16.5" customHeight="1">
      <c r="A14" s="2"/>
      <c r="B14" s="7" t="s">
        <v>17</v>
      </c>
      <c r="C14" s="8" t="s">
        <v>18</v>
      </c>
      <c r="D14" s="2"/>
      <c r="E14" s="1"/>
      <c r="F14" s="22"/>
      <c r="G14" s="103"/>
    </row>
    <row r="15" spans="1:15" ht="18.75">
      <c r="A15" s="2"/>
      <c r="B15" s="7" t="s">
        <v>19</v>
      </c>
      <c r="C15" s="8" t="s">
        <v>20</v>
      </c>
      <c r="D15" s="2"/>
      <c r="E15" s="1"/>
      <c r="G15" s="127"/>
    </row>
    <row r="16" spans="1:15" ht="18.75">
      <c r="A16" s="2"/>
      <c r="B16" s="7" t="s">
        <v>21</v>
      </c>
      <c r="C16" s="8" t="s">
        <v>22</v>
      </c>
      <c r="D16" s="2"/>
      <c r="E16" s="1"/>
    </row>
    <row r="17" spans="1:7" ht="18.75">
      <c r="A17" s="2"/>
      <c r="B17" s="7" t="s">
        <v>23</v>
      </c>
      <c r="C17" s="9">
        <v>45971</v>
      </c>
      <c r="D17" s="2"/>
      <c r="E17" s="1"/>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topLeftCell="A3" workbookViewId="0">
      <selection activeCell="I34" sqref="I34"/>
    </sheetView>
  </sheetViews>
  <sheetFormatPr defaultColWidth="11.42578125" defaultRowHeight="15"/>
  <cols>
    <col min="1" max="1" width="25.42578125" customWidth="1"/>
    <col min="8" max="8" width="13.42578125" customWidth="1"/>
  </cols>
  <sheetData>
    <row r="1" spans="1:8">
      <c r="A1" s="110" t="s">
        <v>349</v>
      </c>
      <c r="B1" s="111"/>
      <c r="C1" s="111"/>
      <c r="D1" s="111"/>
      <c r="E1" s="111"/>
      <c r="F1" s="111"/>
      <c r="G1" s="111"/>
      <c r="H1" s="112"/>
    </row>
    <row r="2" spans="1:8" ht="154.5" customHeight="1">
      <c r="A2" s="113" t="s">
        <v>350</v>
      </c>
      <c r="B2" s="114"/>
      <c r="C2" s="114"/>
      <c r="D2" s="114"/>
      <c r="E2" s="114"/>
      <c r="F2" s="114"/>
      <c r="G2" s="114"/>
      <c r="H2" s="115"/>
    </row>
    <row r="3" spans="1:8">
      <c r="A3" s="110" t="s">
        <v>351</v>
      </c>
      <c r="B3" s="111"/>
      <c r="C3" s="111"/>
      <c r="D3" s="111"/>
      <c r="E3" s="111"/>
      <c r="F3" s="111"/>
      <c r="G3" s="111"/>
      <c r="H3" s="112"/>
    </row>
    <row r="4" spans="1:8" ht="13.5" customHeight="1">
      <c r="A4" s="12" t="s">
        <v>352</v>
      </c>
      <c r="B4" s="119" t="s">
        <v>353</v>
      </c>
      <c r="C4" s="119"/>
      <c r="D4" s="119"/>
      <c r="E4" s="119"/>
      <c r="F4" s="119"/>
      <c r="G4" s="119"/>
      <c r="H4" s="120"/>
    </row>
    <row r="5" spans="1:8" ht="13.5" customHeight="1">
      <c r="A5" s="13" t="s">
        <v>354</v>
      </c>
      <c r="B5" s="119" t="s">
        <v>355</v>
      </c>
      <c r="C5" s="119"/>
      <c r="D5" s="119"/>
      <c r="E5" s="119"/>
      <c r="F5" s="119"/>
      <c r="G5" s="119"/>
      <c r="H5" s="120"/>
    </row>
    <row r="6" spans="1:8" ht="13.5" customHeight="1">
      <c r="A6" s="11" t="s">
        <v>356</v>
      </c>
      <c r="B6" s="119" t="s">
        <v>357</v>
      </c>
      <c r="C6" s="119"/>
      <c r="D6" s="119"/>
      <c r="E6" s="119"/>
      <c r="F6" s="119"/>
      <c r="G6" s="119"/>
      <c r="H6" s="120"/>
    </row>
    <row r="7" spans="1:8">
      <c r="A7" s="110" t="s">
        <v>358</v>
      </c>
      <c r="B7" s="111"/>
      <c r="C7" s="111"/>
      <c r="D7" s="111"/>
      <c r="E7" s="111"/>
      <c r="F7" s="111"/>
      <c r="G7" s="111"/>
      <c r="H7" s="112"/>
    </row>
    <row r="8" spans="1:8" ht="13.5" customHeight="1">
      <c r="A8" s="12" t="s">
        <v>359</v>
      </c>
      <c r="B8" s="119" t="s">
        <v>360</v>
      </c>
      <c r="C8" s="119"/>
      <c r="D8" s="119"/>
      <c r="E8" s="119"/>
      <c r="F8" s="119"/>
      <c r="G8" s="119"/>
      <c r="H8" s="120"/>
    </row>
    <row r="9" spans="1:8" ht="13.5" customHeight="1">
      <c r="A9" s="13" t="s">
        <v>361</v>
      </c>
      <c r="B9" s="119" t="s">
        <v>362</v>
      </c>
      <c r="C9" s="119"/>
      <c r="D9" s="119"/>
      <c r="E9" s="119"/>
      <c r="F9" s="119"/>
      <c r="G9" s="119"/>
      <c r="H9" s="120"/>
    </row>
    <row r="10" spans="1:8" ht="13.5" customHeight="1">
      <c r="A10" s="11" t="s">
        <v>363</v>
      </c>
      <c r="B10" s="119" t="s">
        <v>364</v>
      </c>
      <c r="C10" s="119"/>
      <c r="D10" s="119"/>
      <c r="E10" s="119"/>
      <c r="F10" s="119"/>
      <c r="G10" s="119"/>
      <c r="H10" s="120"/>
    </row>
    <row r="11" spans="1:8" ht="15" customHeight="1">
      <c r="A11" s="11" t="s">
        <v>365</v>
      </c>
      <c r="B11" s="119" t="s">
        <v>366</v>
      </c>
      <c r="C11" s="119"/>
      <c r="D11" s="119"/>
      <c r="E11" s="119"/>
      <c r="F11" s="119"/>
      <c r="G11" s="119"/>
      <c r="H11" s="120"/>
    </row>
    <row r="12" spans="1:8" ht="13.5" customHeight="1">
      <c r="A12" s="11" t="s">
        <v>367</v>
      </c>
      <c r="B12" s="119" t="s">
        <v>368</v>
      </c>
      <c r="C12" s="119"/>
      <c r="D12" s="119"/>
      <c r="E12" s="119"/>
      <c r="F12" s="119"/>
      <c r="G12" s="119"/>
      <c r="H12" s="120"/>
    </row>
    <row r="13" spans="1:8">
      <c r="A13" s="110" t="s">
        <v>369</v>
      </c>
      <c r="B13" s="111"/>
      <c r="C13" s="111"/>
      <c r="D13" s="111"/>
      <c r="E13" s="111"/>
      <c r="F13" s="111"/>
      <c r="G13" s="111"/>
      <c r="H13" s="112"/>
    </row>
    <row r="14" spans="1:8" ht="121.5" customHeight="1">
      <c r="A14" s="113" t="s">
        <v>370</v>
      </c>
      <c r="B14" s="114"/>
      <c r="C14" s="114"/>
      <c r="D14" s="114"/>
      <c r="E14" s="114"/>
      <c r="F14" s="114"/>
      <c r="G14" s="114"/>
      <c r="H14" s="115"/>
    </row>
    <row r="15" spans="1:8">
      <c r="A15" s="116" t="s">
        <v>371</v>
      </c>
      <c r="B15" s="117"/>
      <c r="C15" s="117"/>
      <c r="D15" s="117"/>
      <c r="E15" s="117"/>
      <c r="F15" s="117"/>
      <c r="G15" s="117"/>
      <c r="H15" s="118"/>
    </row>
    <row r="16" spans="1:8">
      <c r="A16" s="121" t="s">
        <v>372</v>
      </c>
      <c r="B16" s="122"/>
      <c r="C16" s="122"/>
      <c r="D16" s="122"/>
      <c r="E16" s="122"/>
      <c r="F16" s="122"/>
      <c r="G16" s="122"/>
      <c r="H16" s="123"/>
    </row>
    <row r="17" spans="1:8">
      <c r="A17" s="121" t="s">
        <v>373</v>
      </c>
      <c r="B17" s="122"/>
      <c r="C17" s="122"/>
      <c r="D17" s="122"/>
      <c r="E17" s="122"/>
      <c r="F17" s="122"/>
      <c r="G17" s="122"/>
      <c r="H17" s="123"/>
    </row>
    <row r="18" spans="1:8">
      <c r="A18" s="121" t="s">
        <v>374</v>
      </c>
      <c r="B18" s="122"/>
      <c r="C18" s="122"/>
      <c r="D18" s="122"/>
      <c r="E18" s="122"/>
      <c r="F18" s="122"/>
      <c r="G18" s="122"/>
      <c r="H18" s="123"/>
    </row>
    <row r="19" spans="1:8">
      <c r="A19" s="15"/>
      <c r="B19" s="8"/>
      <c r="C19" s="8"/>
      <c r="D19" s="8"/>
      <c r="E19" s="8"/>
      <c r="F19" s="8"/>
      <c r="G19" s="8"/>
      <c r="H19" s="16"/>
    </row>
    <row r="20" spans="1:8">
      <c r="A20" s="121"/>
      <c r="B20" s="122"/>
      <c r="C20" s="122"/>
      <c r="D20" s="122"/>
      <c r="E20" s="122"/>
      <c r="F20" s="122"/>
      <c r="G20" s="122"/>
      <c r="H20" s="123"/>
    </row>
    <row r="21" spans="1:8">
      <c r="A21" s="121"/>
      <c r="B21" s="122"/>
      <c r="C21" s="122"/>
      <c r="D21" s="122"/>
      <c r="E21" s="122"/>
      <c r="F21" s="122"/>
      <c r="G21" s="122"/>
      <c r="H21" s="123"/>
    </row>
    <row r="22" spans="1:8">
      <c r="A22" s="121"/>
      <c r="B22" s="122"/>
      <c r="C22" s="122"/>
      <c r="D22" s="122"/>
      <c r="E22" s="122"/>
      <c r="F22" s="122"/>
      <c r="G22" s="122"/>
      <c r="H22" s="123"/>
    </row>
    <row r="23" spans="1:8">
      <c r="A23" s="124"/>
      <c r="B23" s="125"/>
      <c r="C23" s="125"/>
      <c r="D23" s="125"/>
      <c r="E23" s="125"/>
      <c r="F23" s="125"/>
      <c r="G23" s="125"/>
      <c r="H23" s="126"/>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4"/>
  <sheetViews>
    <sheetView workbookViewId="0">
      <selection activeCell="B10" sqref="B10"/>
    </sheetView>
  </sheetViews>
  <sheetFormatPr defaultColWidth="11.42578125" defaultRowHeight="15"/>
  <cols>
    <col min="1" max="1" width="42.28515625" customWidth="1"/>
    <col min="2" max="2" width="38.85546875" customWidth="1"/>
    <col min="3" max="3" width="56.42578125" customWidth="1"/>
  </cols>
  <sheetData>
    <row r="1" spans="1:3">
      <c r="A1" s="4" t="s">
        <v>375</v>
      </c>
      <c r="B1" s="4" t="s">
        <v>371</v>
      </c>
      <c r="C1" s="4" t="s">
        <v>312</v>
      </c>
    </row>
    <row r="2" spans="1:3">
      <c r="A2" s="84" t="s">
        <v>376</v>
      </c>
      <c r="B2" s="85" t="s">
        <v>377</v>
      </c>
      <c r="C2" s="86"/>
    </row>
    <row r="3" spans="1:3">
      <c r="A3" s="87" t="s">
        <v>378</v>
      </c>
      <c r="B3" s="88" t="s">
        <v>379</v>
      </c>
      <c r="C3" s="89"/>
    </row>
    <row r="4" spans="1:3">
      <c r="A4" s="84" t="s">
        <v>380</v>
      </c>
      <c r="B4" s="85" t="s">
        <v>381</v>
      </c>
      <c r="C4" s="86"/>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23"/>
  <sheetViews>
    <sheetView workbookViewId="0">
      <selection activeCell="A4" sqref="A4"/>
    </sheetView>
  </sheetViews>
  <sheetFormatPr defaultColWidth="11.42578125" defaultRowHeight="15"/>
  <cols>
    <col min="1" max="1" width="32.85546875" customWidth="1"/>
    <col min="2" max="2" width="34.7109375" customWidth="1"/>
    <col min="3" max="3" width="63.140625" customWidth="1"/>
  </cols>
  <sheetData>
    <row r="1" spans="1:2">
      <c r="A1" s="45" t="s">
        <v>258</v>
      </c>
      <c r="B1" s="45" t="s">
        <v>382</v>
      </c>
    </row>
    <row r="2" spans="1:2">
      <c r="A2" t="s">
        <v>268</v>
      </c>
      <c r="B2" t="s">
        <v>383</v>
      </c>
    </row>
    <row r="3" spans="1:2">
      <c r="A3" t="s">
        <v>384</v>
      </c>
      <c r="B3" t="s">
        <v>385</v>
      </c>
    </row>
    <row r="4" spans="1:2">
      <c r="A4" t="s">
        <v>386</v>
      </c>
      <c r="B4" t="s">
        <v>387</v>
      </c>
    </row>
    <row r="5" spans="1:2">
      <c r="A5" t="s">
        <v>272</v>
      </c>
      <c r="B5" t="s">
        <v>388</v>
      </c>
    </row>
    <row r="6" spans="1:2">
      <c r="A6" t="s">
        <v>275</v>
      </c>
      <c r="B6" t="s">
        <v>271</v>
      </c>
    </row>
    <row r="7" spans="1:2">
      <c r="A7" t="s">
        <v>389</v>
      </c>
      <c r="B7" t="s">
        <v>290</v>
      </c>
    </row>
    <row r="8" spans="1:2">
      <c r="A8" t="s">
        <v>390</v>
      </c>
      <c r="B8" t="s">
        <v>391</v>
      </c>
    </row>
    <row r="9" spans="1:2">
      <c r="A9" t="s">
        <v>392</v>
      </c>
      <c r="B9" t="s">
        <v>283</v>
      </c>
    </row>
    <row r="10" spans="1:2">
      <c r="A10" t="s">
        <v>278</v>
      </c>
    </row>
    <row r="23" spans="2:2">
      <c r="B23" s="9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107" t="s">
        <v>24</v>
      </c>
      <c r="D1" s="107"/>
      <c r="E1" s="107"/>
      <c r="F1" s="107"/>
      <c r="G1" s="107"/>
      <c r="H1" s="107"/>
    </row>
    <row r="2" spans="1:8">
      <c r="A2" s="19" t="s">
        <v>25</v>
      </c>
      <c r="B2" s="19" t="s">
        <v>26</v>
      </c>
      <c r="C2" s="19" t="s">
        <v>27</v>
      </c>
      <c r="D2" s="19" t="s">
        <v>28</v>
      </c>
      <c r="E2" s="19" t="s">
        <v>29</v>
      </c>
      <c r="F2" s="19" t="s">
        <v>30</v>
      </c>
      <c r="G2" s="19" t="s">
        <v>31</v>
      </c>
      <c r="H2" s="19" t="s">
        <v>32</v>
      </c>
    </row>
    <row r="3" spans="1:8" ht="135">
      <c r="A3" s="108" t="s">
        <v>33</v>
      </c>
      <c r="B3" s="46" t="s">
        <v>34</v>
      </c>
      <c r="C3" s="46" t="s">
        <v>35</v>
      </c>
      <c r="D3" s="46" t="s">
        <v>36</v>
      </c>
      <c r="E3" s="46" t="s">
        <v>37</v>
      </c>
      <c r="F3" s="46" t="s">
        <v>38</v>
      </c>
      <c r="G3" s="46"/>
      <c r="H3" s="46" t="s">
        <v>34</v>
      </c>
    </row>
    <row r="4" spans="1:8" ht="90">
      <c r="A4" s="105"/>
      <c r="B4" s="47" t="s">
        <v>39</v>
      </c>
      <c r="C4" s="47"/>
      <c r="D4" s="60" t="s">
        <v>40</v>
      </c>
      <c r="E4" s="47"/>
      <c r="F4" s="47" t="s">
        <v>41</v>
      </c>
      <c r="G4" s="47"/>
      <c r="H4" s="47" t="s">
        <v>39</v>
      </c>
    </row>
    <row r="5" spans="1:8" ht="120">
      <c r="A5" s="105"/>
      <c r="B5" s="47" t="s">
        <v>42</v>
      </c>
      <c r="C5" s="47"/>
      <c r="D5" s="60" t="s">
        <v>43</v>
      </c>
      <c r="E5" s="47"/>
      <c r="F5" s="47" t="s">
        <v>44</v>
      </c>
      <c r="G5" s="47"/>
      <c r="H5" s="47" t="s">
        <v>45</v>
      </c>
    </row>
    <row r="6" spans="1:8" ht="135">
      <c r="A6" s="105"/>
      <c r="B6" s="47" t="s">
        <v>46</v>
      </c>
      <c r="C6" s="47"/>
      <c r="D6" s="48" t="s">
        <v>47</v>
      </c>
      <c r="E6" s="47"/>
      <c r="F6" s="48" t="s">
        <v>48</v>
      </c>
      <c r="G6" s="47"/>
      <c r="H6" s="47" t="s">
        <v>46</v>
      </c>
    </row>
    <row r="7" spans="1:8" ht="120">
      <c r="A7" s="105"/>
      <c r="B7" s="47" t="s">
        <v>49</v>
      </c>
      <c r="C7" s="47"/>
      <c r="D7" s="49" t="s">
        <v>50</v>
      </c>
      <c r="E7" s="47"/>
      <c r="F7" s="49" t="s">
        <v>51</v>
      </c>
      <c r="G7" s="47"/>
      <c r="H7" s="47" t="s">
        <v>49</v>
      </c>
    </row>
    <row r="8" spans="1:8" ht="118.5" customHeight="1">
      <c r="A8" s="104" t="s">
        <v>52</v>
      </c>
      <c r="B8" s="50" t="s">
        <v>53</v>
      </c>
      <c r="C8" s="50"/>
      <c r="D8" s="51" t="s">
        <v>54</v>
      </c>
      <c r="E8" s="50"/>
      <c r="F8" s="51" t="s">
        <v>55</v>
      </c>
      <c r="G8" s="50"/>
      <c r="H8" s="50" t="s">
        <v>53</v>
      </c>
    </row>
    <row r="9" spans="1:8" ht="105">
      <c r="A9" s="104"/>
      <c r="B9" s="50" t="s">
        <v>56</v>
      </c>
      <c r="C9" s="50"/>
      <c r="D9" s="51" t="s">
        <v>57</v>
      </c>
      <c r="E9" s="50"/>
      <c r="F9" s="51" t="s">
        <v>58</v>
      </c>
      <c r="G9" s="50"/>
      <c r="H9" s="50" t="s">
        <v>56</v>
      </c>
    </row>
    <row r="10" spans="1:8" ht="60">
      <c r="A10" s="104"/>
      <c r="B10" s="50" t="s">
        <v>59</v>
      </c>
      <c r="C10" s="50"/>
      <c r="D10" s="51" t="s">
        <v>60</v>
      </c>
      <c r="E10" s="50"/>
      <c r="F10" s="51" t="s">
        <v>61</v>
      </c>
      <c r="G10" s="50"/>
      <c r="H10" s="50" t="s">
        <v>59</v>
      </c>
    </row>
    <row r="11" spans="1:8" ht="90">
      <c r="A11" s="105" t="s">
        <v>62</v>
      </c>
      <c r="B11" s="47" t="s">
        <v>63</v>
      </c>
      <c r="C11" s="47"/>
      <c r="D11" s="49" t="s">
        <v>64</v>
      </c>
      <c r="E11" s="47"/>
      <c r="F11" s="49" t="s">
        <v>65</v>
      </c>
      <c r="G11" s="47"/>
      <c r="H11" s="47" t="s">
        <v>63</v>
      </c>
    </row>
    <row r="12" spans="1:8" ht="120">
      <c r="A12" s="105"/>
      <c r="B12" s="47" t="s">
        <v>66</v>
      </c>
      <c r="C12" s="47"/>
      <c r="D12" s="49" t="s">
        <v>67</v>
      </c>
      <c r="E12" s="47"/>
      <c r="F12" s="49" t="s">
        <v>68</v>
      </c>
      <c r="G12" s="47"/>
      <c r="H12" s="47" t="s">
        <v>66</v>
      </c>
    </row>
    <row r="13" spans="1:8" ht="120">
      <c r="A13" s="105"/>
      <c r="B13" s="47" t="s">
        <v>69</v>
      </c>
      <c r="C13" s="47"/>
      <c r="D13" s="49" t="s">
        <v>70</v>
      </c>
      <c r="E13" s="47"/>
      <c r="F13" s="49" t="s">
        <v>71</v>
      </c>
      <c r="G13" s="47"/>
      <c r="H13" s="47" t="s">
        <v>69</v>
      </c>
    </row>
    <row r="14" spans="1:8" ht="150">
      <c r="A14" s="105"/>
      <c r="B14" s="47" t="s">
        <v>72</v>
      </c>
      <c r="C14" s="47"/>
      <c r="D14" s="49" t="s">
        <v>73</v>
      </c>
      <c r="E14" s="47"/>
      <c r="F14" s="49" t="s">
        <v>74</v>
      </c>
      <c r="G14" s="47"/>
      <c r="H14" s="47" t="s">
        <v>72</v>
      </c>
    </row>
    <row r="15" spans="1:8" ht="75">
      <c r="A15" s="105"/>
      <c r="B15" s="47" t="s">
        <v>75</v>
      </c>
      <c r="C15" s="47"/>
      <c r="D15" s="49" t="s">
        <v>76</v>
      </c>
      <c r="E15" s="47"/>
      <c r="F15" s="49" t="s">
        <v>77</v>
      </c>
      <c r="G15" s="47"/>
      <c r="H15" s="47" t="s">
        <v>75</v>
      </c>
    </row>
    <row r="16" spans="1:8" ht="90">
      <c r="A16" s="104" t="s">
        <v>78</v>
      </c>
      <c r="B16" s="50" t="s">
        <v>79</v>
      </c>
      <c r="C16" s="50"/>
      <c r="D16" s="51" t="s">
        <v>80</v>
      </c>
      <c r="E16" s="50"/>
      <c r="F16" s="51" t="s">
        <v>81</v>
      </c>
      <c r="G16" s="50"/>
      <c r="H16" s="50" t="s">
        <v>79</v>
      </c>
    </row>
    <row r="17" spans="1:8" ht="120">
      <c r="A17" s="104"/>
      <c r="B17" s="50" t="s">
        <v>82</v>
      </c>
      <c r="C17" s="50"/>
      <c r="D17" s="51" t="s">
        <v>83</v>
      </c>
      <c r="E17" s="50"/>
      <c r="F17" s="51" t="s">
        <v>84</v>
      </c>
      <c r="G17" s="50"/>
      <c r="H17" s="50" t="s">
        <v>82</v>
      </c>
    </row>
    <row r="18" spans="1:8" ht="105">
      <c r="A18" s="104"/>
      <c r="B18" s="50" t="s">
        <v>85</v>
      </c>
      <c r="C18" s="50"/>
      <c r="D18" s="50" t="s">
        <v>86</v>
      </c>
      <c r="E18" s="50"/>
      <c r="F18" s="50" t="s">
        <v>87</v>
      </c>
      <c r="G18" s="50"/>
      <c r="H18" s="52" t="s">
        <v>88</v>
      </c>
    </row>
    <row r="19" spans="1:8" ht="90">
      <c r="A19" s="104"/>
      <c r="B19" s="50" t="s">
        <v>89</v>
      </c>
      <c r="C19" s="50"/>
      <c r="D19" s="50" t="s">
        <v>90</v>
      </c>
      <c r="E19" s="50"/>
      <c r="F19" s="50" t="s">
        <v>91</v>
      </c>
      <c r="G19" s="50"/>
      <c r="H19" s="52" t="s">
        <v>92</v>
      </c>
    </row>
    <row r="20" spans="1:8" ht="90">
      <c r="A20" s="104"/>
      <c r="B20" s="50" t="s">
        <v>93</v>
      </c>
      <c r="C20" s="50"/>
      <c r="D20" s="50" t="s">
        <v>94</v>
      </c>
      <c r="E20" s="50"/>
      <c r="F20" s="50" t="s">
        <v>95</v>
      </c>
      <c r="G20" s="50"/>
      <c r="H20" s="52" t="s">
        <v>96</v>
      </c>
    </row>
    <row r="21" spans="1:8" ht="105">
      <c r="A21" s="105" t="s">
        <v>97</v>
      </c>
      <c r="B21" s="47" t="s">
        <v>98</v>
      </c>
      <c r="C21" s="47"/>
      <c r="D21" s="53" t="s">
        <v>99</v>
      </c>
      <c r="E21" s="47"/>
      <c r="F21" s="47" t="s">
        <v>100</v>
      </c>
      <c r="G21" s="47"/>
      <c r="H21" s="47" t="s">
        <v>101</v>
      </c>
    </row>
    <row r="22" spans="1:8" ht="75">
      <c r="A22" s="105"/>
      <c r="B22" s="47" t="s">
        <v>102</v>
      </c>
      <c r="C22" s="47"/>
      <c r="D22" s="47" t="s">
        <v>103</v>
      </c>
      <c r="E22" s="47"/>
      <c r="F22" s="47" t="s">
        <v>104</v>
      </c>
      <c r="G22" s="47"/>
      <c r="H22" s="47" t="s">
        <v>105</v>
      </c>
    </row>
    <row r="23" spans="1:8" ht="90">
      <c r="A23" s="105"/>
      <c r="B23" s="47" t="s">
        <v>106</v>
      </c>
      <c r="C23" s="47"/>
      <c r="D23" s="47" t="s">
        <v>107</v>
      </c>
      <c r="E23" s="47"/>
      <c r="F23" s="47" t="s">
        <v>108</v>
      </c>
      <c r="G23" s="47"/>
      <c r="H23" s="47" t="s">
        <v>109</v>
      </c>
    </row>
    <row r="24" spans="1:8" ht="75">
      <c r="A24" s="105"/>
      <c r="B24" s="47" t="s">
        <v>110</v>
      </c>
      <c r="C24" s="47"/>
      <c r="D24" s="47" t="s">
        <v>111</v>
      </c>
      <c r="E24" s="47"/>
      <c r="F24" s="47" t="s">
        <v>112</v>
      </c>
      <c r="G24" s="47"/>
      <c r="H24" s="47" t="s">
        <v>110</v>
      </c>
    </row>
    <row r="25" spans="1:8" ht="105">
      <c r="A25" s="105"/>
      <c r="B25" s="47" t="s">
        <v>113</v>
      </c>
      <c r="C25" s="47" t="s">
        <v>114</v>
      </c>
      <c r="D25" s="47" t="s">
        <v>115</v>
      </c>
      <c r="E25" s="47" t="s">
        <v>116</v>
      </c>
      <c r="F25" s="47" t="s">
        <v>117</v>
      </c>
      <c r="G25" s="47"/>
      <c r="H25" s="47" t="s">
        <v>113</v>
      </c>
    </row>
    <row r="26" spans="1:8" ht="90">
      <c r="A26" s="104" t="s">
        <v>118</v>
      </c>
      <c r="B26" s="50" t="s">
        <v>119</v>
      </c>
      <c r="C26" s="50"/>
      <c r="D26" s="50" t="s">
        <v>120</v>
      </c>
      <c r="E26" s="50"/>
      <c r="F26" s="50" t="s">
        <v>121</v>
      </c>
      <c r="G26" s="50"/>
      <c r="H26" s="50" t="s">
        <v>119</v>
      </c>
    </row>
    <row r="27" spans="1:8" ht="165">
      <c r="A27" s="104"/>
      <c r="B27" s="50" t="s">
        <v>122</v>
      </c>
      <c r="C27" s="50" t="s">
        <v>123</v>
      </c>
      <c r="D27" s="50" t="s">
        <v>124</v>
      </c>
      <c r="E27" s="50" t="s">
        <v>125</v>
      </c>
      <c r="F27" s="50" t="s">
        <v>126</v>
      </c>
      <c r="G27" s="50"/>
      <c r="H27" s="50" t="s">
        <v>122</v>
      </c>
    </row>
    <row r="28" spans="1:8" ht="105">
      <c r="A28" s="104"/>
      <c r="B28" s="50" t="s">
        <v>127</v>
      </c>
      <c r="C28" s="50"/>
      <c r="D28" s="61" t="s">
        <v>128</v>
      </c>
      <c r="E28" s="50"/>
      <c r="F28" s="50" t="s">
        <v>127</v>
      </c>
      <c r="G28" s="50"/>
      <c r="H28" s="50" t="s">
        <v>127</v>
      </c>
    </row>
    <row r="29" spans="1:8" ht="90">
      <c r="A29" s="104"/>
      <c r="B29" s="50" t="s">
        <v>129</v>
      </c>
      <c r="C29" s="50"/>
      <c r="D29" s="61" t="s">
        <v>130</v>
      </c>
      <c r="E29" s="50"/>
      <c r="F29" s="50" t="s">
        <v>131</v>
      </c>
      <c r="G29" s="50"/>
      <c r="H29" s="50" t="s">
        <v>129</v>
      </c>
    </row>
    <row r="30" spans="1:8" ht="105">
      <c r="A30" s="105" t="s">
        <v>132</v>
      </c>
      <c r="B30" s="47" t="s">
        <v>133</v>
      </c>
      <c r="C30" s="47"/>
      <c r="D30" s="47" t="s">
        <v>134</v>
      </c>
      <c r="E30" s="47"/>
      <c r="F30" s="47" t="s">
        <v>135</v>
      </c>
      <c r="G30" s="47"/>
      <c r="H30" s="47" t="s">
        <v>133</v>
      </c>
    </row>
    <row r="31" spans="1:8" ht="105">
      <c r="A31" s="105"/>
      <c r="B31" s="47" t="s">
        <v>136</v>
      </c>
      <c r="C31" s="47"/>
      <c r="D31" s="47" t="s">
        <v>137</v>
      </c>
      <c r="E31" s="47"/>
      <c r="F31" s="47" t="s">
        <v>138</v>
      </c>
      <c r="G31" s="47"/>
      <c r="H31" s="47" t="s">
        <v>136</v>
      </c>
    </row>
    <row r="32" spans="1:8" ht="90">
      <c r="A32" s="105"/>
      <c r="B32" s="47" t="s">
        <v>139</v>
      </c>
      <c r="C32" s="47"/>
      <c r="D32" s="47" t="s">
        <v>140</v>
      </c>
      <c r="E32" s="47"/>
      <c r="F32" s="47" t="s">
        <v>141</v>
      </c>
      <c r="G32" s="47"/>
      <c r="H32" s="47" t="s">
        <v>139</v>
      </c>
    </row>
    <row r="33" spans="1:8" ht="75">
      <c r="A33" s="104" t="s">
        <v>142</v>
      </c>
      <c r="B33" s="50" t="s">
        <v>143</v>
      </c>
      <c r="C33" s="50"/>
      <c r="D33" s="50" t="s">
        <v>144</v>
      </c>
      <c r="E33" s="50"/>
      <c r="F33" s="50" t="s">
        <v>145</v>
      </c>
      <c r="G33" s="50"/>
      <c r="H33" s="50" t="s">
        <v>143</v>
      </c>
    </row>
    <row r="34" spans="1:8" ht="90">
      <c r="A34" s="104"/>
      <c r="B34" s="50" t="s">
        <v>146</v>
      </c>
      <c r="C34" s="50"/>
      <c r="D34" s="50" t="s">
        <v>147</v>
      </c>
      <c r="E34" s="50"/>
      <c r="F34" s="50" t="s">
        <v>148</v>
      </c>
      <c r="G34" s="50"/>
      <c r="H34" s="50" t="s">
        <v>146</v>
      </c>
    </row>
    <row r="35" spans="1:8" s="3" customFormat="1" ht="105">
      <c r="A35" s="104"/>
      <c r="B35" s="50" t="s">
        <v>149</v>
      </c>
      <c r="C35" s="50"/>
      <c r="D35" s="50" t="s">
        <v>150</v>
      </c>
      <c r="E35" s="50"/>
      <c r="F35" s="50" t="s">
        <v>151</v>
      </c>
      <c r="G35" s="50"/>
      <c r="H35" s="50" t="s">
        <v>149</v>
      </c>
    </row>
    <row r="36" spans="1:8" s="3" customFormat="1" ht="75">
      <c r="A36" s="106"/>
      <c r="B36" s="54" t="s">
        <v>152</v>
      </c>
      <c r="C36" s="54"/>
      <c r="D36" s="54" t="s">
        <v>153</v>
      </c>
      <c r="E36" s="54"/>
      <c r="F36" s="54" t="s">
        <v>154</v>
      </c>
      <c r="G36" s="54"/>
      <c r="H36" s="54" t="s">
        <v>152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5"/>
  <sheetViews>
    <sheetView showGridLines="0" workbookViewId="0">
      <selection activeCell="D5" sqref="D2:D5"/>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26" t="s">
        <v>155</v>
      </c>
      <c r="B1" s="26" t="s">
        <v>156</v>
      </c>
      <c r="C1" s="26" t="s">
        <v>157</v>
      </c>
      <c r="D1" s="26" t="s">
        <v>158</v>
      </c>
    </row>
    <row r="2" spans="1:4" ht="78.75" customHeight="1">
      <c r="A2" s="27">
        <v>1</v>
      </c>
      <c r="B2" s="14" t="s">
        <v>159</v>
      </c>
      <c r="C2" s="14" t="s">
        <v>160</v>
      </c>
      <c r="D2" s="93">
        <v>0.3</v>
      </c>
    </row>
    <row r="3" spans="1:4" ht="62.25" customHeight="1">
      <c r="A3" s="27">
        <v>2</v>
      </c>
      <c r="B3" s="14" t="s">
        <v>161</v>
      </c>
      <c r="C3" s="14" t="s">
        <v>162</v>
      </c>
      <c r="D3" s="93">
        <v>0.05</v>
      </c>
    </row>
    <row r="4" spans="1:4" ht="45">
      <c r="A4" s="27">
        <v>3</v>
      </c>
      <c r="B4" s="14" t="s">
        <v>163</v>
      </c>
      <c r="C4" s="14" t="s">
        <v>164</v>
      </c>
      <c r="D4" s="93">
        <v>0.35</v>
      </c>
    </row>
    <row r="5" spans="1:4" ht="60">
      <c r="A5" s="27">
        <v>4</v>
      </c>
      <c r="B5" s="14" t="s">
        <v>165</v>
      </c>
      <c r="C5" s="14" t="s">
        <v>166</v>
      </c>
      <c r="D5" s="93">
        <v>0.3</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E11"/>
  <sheetViews>
    <sheetView showGridLines="0" workbookViewId="0">
      <pane ySplit="2" topLeftCell="A3" activePane="bottomLeft" state="frozen"/>
      <selection pane="bottomLeft" activeCell="E3" sqref="E3:E11"/>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14.42578125" style="3" customWidth="1"/>
    <col min="5" max="5" width="12.85546875" style="3" customWidth="1"/>
    <col min="6" max="16384" width="11.42578125" style="3"/>
  </cols>
  <sheetData>
    <row r="1" spans="1:5" ht="15" customHeight="1">
      <c r="A1" s="38"/>
      <c r="B1" s="38"/>
      <c r="C1" s="39"/>
      <c r="D1" s="38"/>
      <c r="E1" s="38"/>
    </row>
    <row r="2" spans="1:5" ht="30">
      <c r="A2" s="26" t="s">
        <v>167</v>
      </c>
      <c r="B2" s="26" t="s">
        <v>168</v>
      </c>
      <c r="C2" s="26" t="s">
        <v>169</v>
      </c>
      <c r="D2" s="26" t="s">
        <v>158</v>
      </c>
      <c r="E2" s="26" t="s">
        <v>170</v>
      </c>
    </row>
    <row r="3" spans="1:5" ht="60" customHeight="1">
      <c r="A3" s="21" t="s">
        <v>171</v>
      </c>
      <c r="B3" s="27">
        <f>VALUE(LEFT(Tabla3[[#This Row],[Cod. Criterio]],2))</f>
        <v>1</v>
      </c>
      <c r="C3" s="18" t="s">
        <v>172</v>
      </c>
      <c r="D3" s="90">
        <v>0.7</v>
      </c>
      <c r="E3" s="55">
        <f>Tabla3[[#This Row],[Ponderación]]*VLOOKUP(B3,Tabla2[#All],4,TRUE)</f>
        <v>0.21</v>
      </c>
    </row>
    <row r="4" spans="1:5" ht="60">
      <c r="A4" s="21" t="s">
        <v>173</v>
      </c>
      <c r="B4" s="27">
        <f>VALUE(LEFT(Tabla3[[#This Row],[Cod. Criterio]],2))</f>
        <v>1</v>
      </c>
      <c r="C4" s="18" t="s">
        <v>174</v>
      </c>
      <c r="D4" s="90">
        <v>0.3</v>
      </c>
      <c r="E4" s="55">
        <f>Tabla3[[#This Row],[Ponderación]]*VLOOKUP(B4,Tabla2[#All],4,TRUE)</f>
        <v>0.09</v>
      </c>
    </row>
    <row r="5" spans="1:5" ht="71.099999999999994" customHeight="1">
      <c r="A5" s="29" t="s">
        <v>175</v>
      </c>
      <c r="B5" s="28">
        <f>VALUE(LEFT(Tabla3[[#This Row],[Cod. Criterio]],2))</f>
        <v>2</v>
      </c>
      <c r="C5" s="30" t="s">
        <v>176</v>
      </c>
      <c r="D5" s="91">
        <v>0.5</v>
      </c>
      <c r="E5" s="55">
        <f>Tabla3[[#This Row],[Ponderación]]*VLOOKUP(B5,Tabla2[#All],4,TRUE)</f>
        <v>2.5000000000000001E-2</v>
      </c>
    </row>
    <row r="6" spans="1:5" ht="93" customHeight="1">
      <c r="A6" s="29" t="s">
        <v>177</v>
      </c>
      <c r="B6" s="28">
        <f>VALUE(LEFT(Tabla3[[#This Row],[Cod. Criterio]],2))</f>
        <v>2</v>
      </c>
      <c r="C6" s="30" t="s">
        <v>178</v>
      </c>
      <c r="D6" s="91">
        <v>0.5</v>
      </c>
      <c r="E6" s="55">
        <f>Tabla3[[#This Row],[Ponderación]]*VLOOKUP(B6,Tabla2[#All],4,TRUE)</f>
        <v>2.5000000000000001E-2</v>
      </c>
    </row>
    <row r="7" spans="1:5" ht="72" customHeight="1">
      <c r="A7" s="21" t="s">
        <v>179</v>
      </c>
      <c r="B7" s="27">
        <f>VALUE(LEFT(Tabla3[[#This Row],[Cod. Criterio]],2))</f>
        <v>3</v>
      </c>
      <c r="C7" s="18" t="s">
        <v>180</v>
      </c>
      <c r="D7" s="90">
        <v>0.2</v>
      </c>
      <c r="E7" s="55">
        <f>Tabla3[[#This Row],[Ponderación]]*VLOOKUP(B7,Tabla2[#All],4,TRUE)</f>
        <v>6.9999999999999993E-2</v>
      </c>
    </row>
    <row r="8" spans="1:5" ht="60.95" customHeight="1">
      <c r="A8" s="21" t="s">
        <v>181</v>
      </c>
      <c r="B8" s="27">
        <f>VALUE(LEFT(Tabla3[[#This Row],[Cod. Criterio]],2))</f>
        <v>3</v>
      </c>
      <c r="C8" s="18" t="s">
        <v>182</v>
      </c>
      <c r="D8" s="90">
        <v>0.8</v>
      </c>
      <c r="E8" s="55">
        <f>Tabla3[[#This Row],[Ponderación]]*VLOOKUP(B8,Tabla2[#All],4,TRUE)</f>
        <v>0.27999999999999997</v>
      </c>
    </row>
    <row r="9" spans="1:5" ht="60" customHeight="1">
      <c r="A9" s="21" t="s">
        <v>183</v>
      </c>
      <c r="B9" s="27">
        <f>VALUE(LEFT(Tabla3[[#This Row],[Cod. Criterio]],2))</f>
        <v>4</v>
      </c>
      <c r="C9" s="18" t="s">
        <v>184</v>
      </c>
      <c r="D9" s="92">
        <v>0.7</v>
      </c>
      <c r="E9" s="55">
        <f>Tabla3[[#This Row],[Ponderación]]*VLOOKUP(B9,Tabla2[#All],4,TRUE)</f>
        <v>0.21</v>
      </c>
    </row>
    <row r="10" spans="1:5" ht="57.95" customHeight="1">
      <c r="A10" s="21" t="s">
        <v>185</v>
      </c>
      <c r="B10" s="27">
        <f>VALUE(LEFT(Tabla3[[#This Row],[Cod. Criterio]],2))</f>
        <v>4</v>
      </c>
      <c r="C10" s="18" t="s">
        <v>186</v>
      </c>
      <c r="D10" s="92">
        <v>0.2</v>
      </c>
      <c r="E10" s="55">
        <f>Tabla3[[#This Row],[Ponderación]]*VLOOKUP(B10,Tabla2[#All],4,TRUE)</f>
        <v>0.06</v>
      </c>
    </row>
    <row r="11" spans="1:5" ht="57.95" customHeight="1">
      <c r="A11" s="21" t="s">
        <v>187</v>
      </c>
      <c r="B11" s="27">
        <f>VALUE(LEFT(Tabla3[[#This Row],[Cod. Criterio]],2))</f>
        <v>4</v>
      </c>
      <c r="C11" s="18" t="s">
        <v>188</v>
      </c>
      <c r="D11" s="92">
        <v>0.1</v>
      </c>
      <c r="E11" s="55">
        <f>Tabla3[[#This Row],[Ponderación]]*VLOOKUP(B11,Tabla2[#All],4,TRUE)</f>
        <v>0.03</v>
      </c>
    </row>
  </sheetData>
  <conditionalFormatting sqref="A3:E11">
    <cfRule type="expression" dxfId="83" priority="19">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36"/>
  <sheetViews>
    <sheetView showGridLines="0" workbookViewId="0">
      <pane ySplit="1" topLeftCell="A14" activePane="bottomLeft" state="frozen"/>
      <selection pane="bottomLeft" activeCell="D21" sqref="D21"/>
    </sheetView>
  </sheetViews>
  <sheetFormatPr defaultColWidth="11.42578125" defaultRowHeight="15"/>
  <cols>
    <col min="1" max="1" width="8.7109375" style="10" customWidth="1"/>
    <col min="2" max="2" width="11.140625" style="31" customWidth="1"/>
    <col min="3" max="3" width="11.42578125" style="10" customWidth="1"/>
    <col min="4" max="4" width="57.140625" style="34" customWidth="1"/>
    <col min="5" max="5" width="44.28515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0">
      <c r="A1" s="56" t="s">
        <v>168</v>
      </c>
      <c r="B1" s="56" t="s">
        <v>167</v>
      </c>
      <c r="C1" s="56" t="s">
        <v>189</v>
      </c>
      <c r="D1" s="56" t="s">
        <v>190</v>
      </c>
      <c r="E1" s="56" t="s">
        <v>191</v>
      </c>
      <c r="F1" s="56" t="s">
        <v>192</v>
      </c>
      <c r="G1" s="57" t="s">
        <v>193</v>
      </c>
      <c r="H1" s="56" t="s">
        <v>194</v>
      </c>
    </row>
    <row r="2" spans="1:8" ht="60">
      <c r="A2" s="58">
        <f>VALUE(LEFT(Tabla35[[#This Row],[Cod. Criterio]],2))</f>
        <v>1</v>
      </c>
      <c r="B2" s="59" t="s">
        <v>171</v>
      </c>
      <c r="C2" s="59"/>
      <c r="D2" s="94" t="s">
        <v>172</v>
      </c>
      <c r="E2" s="94" t="str">
        <f>_xlfn.CONCAT(Tabla35[[#This Row],[Cod.Logro]],Tabla35[[#This Row],[Criterio / Subcriterio]])</f>
        <v>Reconocer propuestas artísticas básicas de diferentes géneros, estilos, épocas y culturas, a través de la recepción activa y mostrando curiosidad y respeto por las mismas.</v>
      </c>
      <c r="F2" s="95"/>
      <c r="G2" s="96">
        <f>VLOOKUP(Tabla35[[#This Row],[Cod. Comp]],Tabla2[],COLUMN(Tabla2[Ponderación]),FALSE)*VLOOKUP(Tabla35[[#This Row],[Cod. Criterio]],Tabla3[],COLUMN(Tabla3[Ponderación]),FALSE)*IF(ISBLANK(Tabla35[[#This Row],[Cod.Logro]]),1,Tabla35[[#This Row],[Ponderación parcial]])</f>
        <v>0.21</v>
      </c>
      <c r="H2" s="44" t="e" vm="1">
        <f>IF([1]!Tabla35[[#This Row],[Cod.Logro]]&gt;0,MATCH([1]!Tabla35[[#This Row],[Cod-Subcrt]],[1]!Tabla6[[#All],[Subcriterio]],0),99)</f>
        <v>#REF!</v>
      </c>
    </row>
    <row r="3" spans="1:8" ht="30">
      <c r="A3" s="58">
        <f>VALUE(LEFT(Tabla35[[#This Row],[Cod. Criterio]],2))</f>
        <v>1</v>
      </c>
      <c r="B3" s="59" t="str">
        <f>LEFT(Tabla35[[#This Row],[Cod.Logro]],5)</f>
        <v>01.01</v>
      </c>
      <c r="C3" s="59" t="s">
        <v>195</v>
      </c>
      <c r="D3" s="94" t="s">
        <v>196</v>
      </c>
      <c r="E3" s="94" t="str">
        <f>_xlfn.CONCAT(Tabla35[[#This Row],[Cod.Logro]],Tabla35[[#This Row],[Criterio / Subcriterio]])</f>
        <v>01.01.01Reconoce propuestas básicas de distintos géneros, estilos. Épocas y culturas.</v>
      </c>
      <c r="F3" s="95">
        <v>0.5</v>
      </c>
      <c r="G3" s="97">
        <f>VLOOKUP(Tabla35[[#This Row],[Cod. Comp]],Tabla2[],COLUMN(Tabla2[Ponderación]),FALSE)*VLOOKUP(Tabla35[[#This Row],[Cod. Criterio]],Tabla3[],COLUMN(Tabla3[Ponderación]),FALSE)*IF(ISBLANK(Tabla35[[#This Row],[Cod.Logro]]),1,Tabla35[[#This Row],[Ponderación parcial]])</f>
        <v>0.105</v>
      </c>
      <c r="H3" s="44" t="e" vm="1">
        <f>IF([1]!Tabla35[[#This Row],[Cod.Logro]]&gt;0,MATCH([1]!Tabla35[[#This Row],[Cod-Subcrt]],[1]!Tabla6[[#All],[Subcriterio]],0),99)</f>
        <v>#REF!</v>
      </c>
    </row>
    <row r="4" spans="1:8">
      <c r="A4" s="58">
        <f>VALUE(LEFT(Tabla35[[#This Row],[Cod. Criterio]],2))</f>
        <v>1</v>
      </c>
      <c r="B4" s="59" t="str">
        <f>LEFT(Tabla35[[#This Row],[Cod.Logro]],5)</f>
        <v>01.01</v>
      </c>
      <c r="C4" s="59" t="s">
        <v>197</v>
      </c>
      <c r="D4" s="94" t="s">
        <v>198</v>
      </c>
      <c r="E4" s="94" t="str">
        <f>_xlfn.CONCAT(Tabla35[[#This Row],[Cod.Logro]],Tabla35[[#This Row],[Criterio / Subcriterio]])</f>
        <v>01.01.02Hace uso de la recepción activa</v>
      </c>
      <c r="F4" s="95">
        <v>0.4</v>
      </c>
      <c r="G4" s="97">
        <f>VLOOKUP(Tabla35[[#This Row],[Cod. Comp]],Tabla2[],COLUMN(Tabla2[Ponderación]),FALSE)*VLOOKUP(Tabla35[[#This Row],[Cod. Criterio]],Tabla3[],COLUMN(Tabla3[Ponderación]),FALSE)*IF(ISBLANK(Tabla35[[#This Row],[Cod.Logro]]),1,Tabla35[[#This Row],[Ponderación parcial]])</f>
        <v>8.4000000000000005E-2</v>
      </c>
      <c r="H4" s="44" t="e" vm="1">
        <f>IF([1]!Tabla35[[#This Row],[Cod.Logro]]&gt;0,MATCH([1]!Tabla35[[#This Row],[Cod-Subcrt]],[1]!Tabla6[[#All],[Subcriterio]],0),99)</f>
        <v>#REF!</v>
      </c>
    </row>
    <row r="5" spans="1:8" ht="30">
      <c r="A5" s="58">
        <f>VALUE(LEFT(Tabla35[[#This Row],[Cod. Criterio]],2))</f>
        <v>1</v>
      </c>
      <c r="B5" s="59" t="str">
        <f>LEFT(Tabla35[[#This Row],[Cod.Logro]],5)</f>
        <v>01.01</v>
      </c>
      <c r="C5" s="59" t="s">
        <v>199</v>
      </c>
      <c r="D5" s="94" t="s">
        <v>200</v>
      </c>
      <c r="E5" s="94" t="str">
        <f>_xlfn.CONCAT(Tabla35[[#This Row],[Cod.Logro]],Tabla35[[#This Row],[Criterio / Subcriterio]])</f>
        <v>01.01.03Muestra curiosidad y respeto por las propuestas</v>
      </c>
      <c r="F5" s="95">
        <v>0.1</v>
      </c>
      <c r="G5" s="97">
        <f>VLOOKUP(Tabla35[[#This Row],[Cod. Comp]],Tabla2[],COLUMN(Tabla2[Ponderación]),FALSE)*VLOOKUP(Tabla35[[#This Row],[Cod. Criterio]],Tabla3[],COLUMN(Tabla3[Ponderación]),FALSE)*IF(ISBLANK(Tabla35[[#This Row],[Cod.Logro]]),1,Tabla35[[#This Row],[Ponderación parcial]])</f>
        <v>2.1000000000000001E-2</v>
      </c>
      <c r="H5" s="44" t="e" vm="1">
        <f>IF([1]!Tabla35[[#This Row],[Cod.Logro]]&gt;0,MATCH([1]!Tabla35[[#This Row],[Cod-Subcrt]],[1]!Tabla6[[#All],[Subcriterio]],0),99)</f>
        <v>#REF!</v>
      </c>
    </row>
    <row r="6" spans="1:8" ht="60">
      <c r="A6" s="58">
        <f>VALUE(LEFT(Tabla35[[#This Row],[Cod. Criterio]],2))</f>
        <v>1</v>
      </c>
      <c r="B6" s="59" t="s">
        <v>173</v>
      </c>
      <c r="C6" s="59"/>
      <c r="D6" s="94" t="s">
        <v>174</v>
      </c>
      <c r="E6" s="94" t="str">
        <f>_xlfn.CONCAT(Tabla35[[#This Row],[Cod.Logro]],Tabla35[[#This Row],[Criterio / Subcriterio]])</f>
        <v>Describir manifestaciones culturales y artísticas, explorando sus características con actitud abierta, interés y respeto, estableciendo relaciones básicas entre ellas.</v>
      </c>
      <c r="F6" s="95"/>
      <c r="G6" s="97">
        <f>VLOOKUP(Tabla35[[#This Row],[Cod. Comp]],Tabla2[],COLUMN(Tabla2[Ponderación]),FALSE)*VLOOKUP(Tabla35[[#This Row],[Cod. Criterio]],Tabla3[],COLUMN(Tabla3[Ponderación]),FALSE)*IF(ISBLANK(Tabla35[[#This Row],[Cod.Logro]]),1,Tabla35[[#This Row],[Ponderación parcial]])</f>
        <v>0.09</v>
      </c>
      <c r="H6" s="44" t="e" vm="1">
        <f>IF([1]!Tabla35[[#This Row],[Cod.Logro]]&gt;0,MATCH([1]!Tabla35[[#This Row],[Cod-Subcrt]],[1]!Tabla6[[#All],[Subcriterio]],0),99)</f>
        <v>#REF!</v>
      </c>
    </row>
    <row r="7" spans="1:8" ht="30">
      <c r="A7" s="58">
        <f>VALUE(LEFT(Tabla35[[#This Row],[Cod. Criterio]],2))</f>
        <v>1</v>
      </c>
      <c r="B7" s="59" t="str">
        <f>LEFT(Tabla35[[#This Row],[Cod.Logro]],5)</f>
        <v>01.02</v>
      </c>
      <c r="C7" s="59" t="str">
        <f>+CONCATENATE(TEXT(B6,""),".01")</f>
        <v>01.02.01</v>
      </c>
      <c r="D7" s="94" t="s">
        <v>201</v>
      </c>
      <c r="E7" s="94" t="str">
        <f>_xlfn.CONCAT(Tabla35[[#This Row],[Cod.Logro]],Tabla35[[#This Row],[Criterio / Subcriterio]])</f>
        <v>01.02.01Describe manifestaciones culturales y artísticas</v>
      </c>
      <c r="F7" s="95">
        <v>0.45</v>
      </c>
      <c r="G7" s="97">
        <f>VLOOKUP(Tabla35[[#This Row],[Cod. Comp]],Tabla2[],COLUMN(Tabla2[Ponderación]),FALSE)*VLOOKUP(Tabla35[[#This Row],[Cod. Criterio]],Tabla3[],COLUMN(Tabla3[Ponderación]),FALSE)*IF(ISBLANK(Tabla35[[#This Row],[Cod.Logro]]),1,Tabla35[[#This Row],[Ponderación parcial]])</f>
        <v>4.0500000000000001E-2</v>
      </c>
      <c r="H7" s="44" t="e" vm="1">
        <f>IF([1]!Tabla35[[#This Row],[Cod.Logro]]&gt;0,MATCH([1]!Tabla35[[#This Row],[Cod-Subcrt]],[1]!Tabla6[[#All],[Subcriterio]],0),99)</f>
        <v>#REF!</v>
      </c>
    </row>
    <row r="8" spans="1:8" ht="30">
      <c r="A8" s="58">
        <f>VALUE(LEFT(Tabla35[[#This Row],[Cod. Criterio]],2))</f>
        <v>1</v>
      </c>
      <c r="B8" s="59" t="str">
        <f>LEFT(Tabla35[[#This Row],[Cod.Logro]],5)</f>
        <v>01.02</v>
      </c>
      <c r="C8" s="59" t="str">
        <f>+CONCATENATE(TEXT(B6,""),".02")</f>
        <v>01.02.02</v>
      </c>
      <c r="D8" s="94" t="s">
        <v>202</v>
      </c>
      <c r="E8" s="94" t="str">
        <f>_xlfn.CONCAT(Tabla35[[#This Row],[Cod.Logro]],Tabla35[[#This Row],[Criterio / Subcriterio]])</f>
        <v>01.02.02Muestra una actitud abierta, interés y respeto</v>
      </c>
      <c r="F8" s="95">
        <v>0.1</v>
      </c>
      <c r="G8" s="97">
        <f>VLOOKUP(Tabla35[[#This Row],[Cod. Comp]],Tabla2[],COLUMN(Tabla2[Ponderación]),FALSE)*VLOOKUP(Tabla35[[#This Row],[Cod. Criterio]],Tabla3[],COLUMN(Tabla3[Ponderación]),FALSE)*IF(ISBLANK(Tabla35[[#This Row],[Cod.Logro]]),1,Tabla35[[#This Row],[Ponderación parcial]])</f>
        <v>8.9999999999999993E-3</v>
      </c>
      <c r="H8" s="44" t="e" vm="1">
        <f>IF([1]!Tabla35[[#This Row],[Cod.Logro]]&gt;0,MATCH([1]!Tabla35[[#This Row],[Cod-Subcrt]],[1]!Tabla6[[#All],[Subcriterio]],0),99)</f>
        <v>#REF!</v>
      </c>
    </row>
    <row r="9" spans="1:8">
      <c r="A9" s="58">
        <f>VALUE(LEFT(Tabla35[[#This Row],[Cod. Criterio]],2))</f>
        <v>1</v>
      </c>
      <c r="B9" s="59" t="str">
        <f>LEFT(Tabla35[[#This Row],[Cod.Logro]],5)</f>
        <v>01.02</v>
      </c>
      <c r="C9" s="59" t="str">
        <f>+CONCATENATE(TEXT(B6,""),".03")</f>
        <v>01.02.03</v>
      </c>
      <c r="D9" s="94" t="s">
        <v>203</v>
      </c>
      <c r="E9" s="94" t="str">
        <f>_xlfn.CONCAT(Tabla35[[#This Row],[Cod.Logro]],Tabla35[[#This Row],[Criterio / Subcriterio]])</f>
        <v>01.02.03Establece relaiones básicas entre ellas</v>
      </c>
      <c r="F9" s="95">
        <v>0.45</v>
      </c>
      <c r="G9" s="97">
        <f>VLOOKUP(Tabla35[[#This Row],[Cod. Comp]],Tabla2[],COLUMN(Tabla2[Ponderación]),FALSE)*VLOOKUP(Tabla35[[#This Row],[Cod. Criterio]],Tabla3[],COLUMN(Tabla3[Ponderación]),FALSE)*IF(ISBLANK(Tabla35[[#This Row],[Cod.Logro]]),1,Tabla35[[#This Row],[Ponderación parcial]])</f>
        <v>4.0500000000000001E-2</v>
      </c>
      <c r="H9" s="44" t="e" vm="1">
        <f>IF([1]!Tabla35[[#This Row],[Cod.Logro]]&gt;0,MATCH([1]!Tabla35[[#This Row],[Cod-Subcrt]],[1]!Tabla6[[#All],[Subcriterio]],0),99)</f>
        <v>#REF!</v>
      </c>
    </row>
    <row r="10" spans="1:8" ht="75">
      <c r="A10" s="58">
        <f>VALUE(LEFT(Tabla35[[#This Row],[Cod. Criterio]],2))</f>
        <v>2</v>
      </c>
      <c r="B10" s="59" t="s">
        <v>175</v>
      </c>
      <c r="C10" s="59"/>
      <c r="D10" s="94" t="s">
        <v>176</v>
      </c>
      <c r="E10" s="94" t="str">
        <f>_xlfn.CONCAT(Tabla35[[#This Row],[Cod.Logro]],Tabla35[[#This Row],[Criterio / Subcriterio]])</f>
        <v xml:space="preserve">Seleccionar y aplicar estrategias para la búsqueda guiada de información sobre manifestaciones culturales y artísticas, a través de canales y medios de acceso sencillos, tanto de forma individual como colaborativa. </v>
      </c>
      <c r="F10" s="95"/>
      <c r="G10" s="97">
        <f>VLOOKUP(Tabla35[[#This Row],[Cod. Comp]],Tabla2[],COLUMN(Tabla2[Ponderación]),FALSE)*VLOOKUP(Tabla35[[#This Row],[Cod. Criterio]],Tabla3[],COLUMN(Tabla3[Ponderación]),FALSE)*IF(ISBLANK(Tabla35[[#This Row],[Cod.Logro]]),1,Tabla35[[#This Row],[Ponderación parcial]])</f>
        <v>2.5000000000000001E-2</v>
      </c>
      <c r="H10" s="44" t="e" vm="1">
        <f>IF([1]!Tabla35[[#This Row],[Cod.Logro]]&gt;0,MATCH([1]!Tabla35[[#This Row],[Cod-Subcrt]],[1]!Tabla6[[#All],[Subcriterio]],0),99)</f>
        <v>#REF!</v>
      </c>
    </row>
    <row r="11" spans="1:8" ht="30">
      <c r="A11" s="58">
        <f>VALUE(LEFT(Tabla35[[#This Row],[Cod. Criterio]],2))</f>
        <v>2</v>
      </c>
      <c r="B11" s="59" t="str">
        <f>LEFT(Tabla35[[#This Row],[Cod.Logro]],5)</f>
        <v>02.01</v>
      </c>
      <c r="C11" s="59" t="str">
        <f>+CONCATENATE(TEXT(B10,""),".01")</f>
        <v>02.01.01</v>
      </c>
      <c r="D11" s="94" t="s">
        <v>204</v>
      </c>
      <c r="E11" s="94" t="str">
        <f>_xlfn.CONCAT(Tabla35[[#This Row],[Cod.Logro]],Tabla35[[#This Row],[Criterio / Subcriterio]])</f>
        <v>02.01.01Selecciona y aplica estrategias para buscar información de forma individual</v>
      </c>
      <c r="F11" s="95">
        <v>0.5</v>
      </c>
      <c r="G11" s="97">
        <f>VLOOKUP(Tabla35[[#This Row],[Cod. Comp]],Tabla2[],COLUMN(Tabla2[Ponderación]),FALSE)*VLOOKUP(Tabla35[[#This Row],[Cod. Criterio]],Tabla3[],COLUMN(Tabla3[Ponderación]),FALSE)*IF(ISBLANK(Tabla35[[#This Row],[Cod.Logro]]),1,Tabla35[[#This Row],[Ponderación parcial]])</f>
        <v>1.2500000000000001E-2</v>
      </c>
      <c r="H11" s="44" t="e" vm="1">
        <f>IF([1]!Tabla35[[#This Row],[Cod.Logro]]&gt;0,MATCH([1]!Tabla35[[#This Row],[Cod-Subcrt]],[1]!Tabla6[[#All],[Subcriterio]],0),99)</f>
        <v>#REF!</v>
      </c>
    </row>
    <row r="12" spans="1:8" ht="30">
      <c r="A12" s="58">
        <f>VALUE(LEFT(Tabla35[[#This Row],[Cod. Criterio]],2))</f>
        <v>2</v>
      </c>
      <c r="B12" s="59" t="str">
        <f>LEFT(Tabla35[[#This Row],[Cod.Logro]],5)</f>
        <v>02.01</v>
      </c>
      <c r="C12" s="59" t="str">
        <f>+CONCATENATE(TEXT(B10,""),".02")</f>
        <v>02.01.02</v>
      </c>
      <c r="D12" s="94" t="s">
        <v>205</v>
      </c>
      <c r="E12" s="94" t="str">
        <f>_xlfn.CONCAT(Tabla35[[#This Row],[Cod.Logro]],Tabla35[[#This Row],[Criterio / Subcriterio]])</f>
        <v>02.01.02Selecciona y aplica estrategias para buscar información de forma colectiva</v>
      </c>
      <c r="F12" s="95">
        <v>0.5</v>
      </c>
      <c r="G12" s="97">
        <f>VLOOKUP(Tabla35[[#This Row],[Cod. Comp]],Tabla2[],COLUMN(Tabla2[Ponderación]),FALSE)*VLOOKUP(Tabla35[[#This Row],[Cod. Criterio]],Tabla3[],COLUMN(Tabla3[Ponderación]),FALSE)*IF(ISBLANK(Tabla35[[#This Row],[Cod.Logro]]),1,Tabla35[[#This Row],[Ponderación parcial]])</f>
        <v>1.2500000000000001E-2</v>
      </c>
      <c r="H12" s="44" t="e" vm="1">
        <f>IF([1]!Tabla35[[#This Row],[Cod.Logro]]&gt;0,MATCH([1]!Tabla35[[#This Row],[Cod-Subcrt]],[1]!Tabla6[[#All],[Subcriterio]],0),99)</f>
        <v>#REF!</v>
      </c>
    </row>
    <row r="13" spans="1:8" ht="120">
      <c r="A13" s="58">
        <f>VALUE(LEFT(Tabla35[[#This Row],[Cod. Criterio]],2))</f>
        <v>2</v>
      </c>
      <c r="B13" s="59" t="s">
        <v>177</v>
      </c>
      <c r="C13" s="59"/>
      <c r="D13" s="94" t="s">
        <v>178</v>
      </c>
      <c r="E13" s="94" t="str">
        <f>_xlfn.CONCAT(Tabla35[[#This Row],[Cod.Logro]],Tabla35[[#This Row],[Criterio / Subcriterio]])</f>
        <v>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v>
      </c>
      <c r="F13" s="95"/>
      <c r="G13" s="97">
        <f>VLOOKUP(Tabla35[[#This Row],[Cod. Comp]],Tabla2[],COLUMN(Tabla2[Ponderación]),FALSE)*VLOOKUP(Tabla35[[#This Row],[Cod. Criterio]],Tabla3[],COLUMN(Tabla3[Ponderación]),FALSE)*IF(ISBLANK(Tabla35[[#This Row],[Cod.Logro]]),1,Tabla35[[#This Row],[Ponderación parcial]])</f>
        <v>2.5000000000000001E-2</v>
      </c>
      <c r="H13" s="44" t="e" vm="1">
        <f>IF([1]!Tabla35[[#This Row],[Cod.Logro]]&gt;0,MATCH([1]!Tabla35[[#This Row],[Cod-Subcrt]],[1]!Tabla6[[#All],[Subcriterio]],0),99)</f>
        <v>#REF!</v>
      </c>
    </row>
    <row r="14" spans="1:8" ht="60">
      <c r="A14" s="58">
        <f>VALUE(LEFT(Tabla35[[#This Row],[Cod. Criterio]],2))</f>
        <v>2</v>
      </c>
      <c r="B14" s="59" t="str">
        <f>LEFT(Tabla35[[#This Row],[Cod.Logro]],5)</f>
        <v>02.02</v>
      </c>
      <c r="C14" s="59" t="str">
        <f>+CONCATENATE(TEXT(B13,""),".01")</f>
        <v>02.02.01</v>
      </c>
      <c r="D14" s="94" t="s">
        <v>206</v>
      </c>
      <c r="E14" s="94" t="str">
        <f>_xlfn.CONCAT(Tabla35[[#This Row],[Cod.Logro]],Tabla35[[#This Row],[Criterio / Subcriterio]])</f>
        <v>02.02.01Distingue elementos característicos básicos de manifestaciones culturales y artísticas del patrimonio de Cantabria y otros entornos</v>
      </c>
      <c r="F14" s="95">
        <v>0.4</v>
      </c>
      <c r="G14" s="97">
        <f>VLOOKUP(Tabla35[[#This Row],[Cod. Comp]],Tabla2[],COLUMN(Tabla2[Ponderación]),FALSE)*VLOOKUP(Tabla35[[#This Row],[Cod. Criterio]],Tabla3[],COLUMN(Tabla3[Ponderación]),FALSE)*IF(ISBLANK(Tabla35[[#This Row],[Cod.Logro]]),1,Tabla35[[#This Row],[Ponderación parcial]])</f>
        <v>1.0000000000000002E-2</v>
      </c>
      <c r="H14" s="44" t="e" vm="1">
        <f>IF([1]!Tabla35[[#This Row],[Cod.Logro]]&gt;0,MATCH([1]!Tabla35[[#This Row],[Cod-Subcrt]],[1]!Tabla6[[#All],[Subcriterio]],0),99)</f>
        <v>#REF!</v>
      </c>
    </row>
    <row r="15" spans="1:8" ht="30">
      <c r="A15" s="58">
        <f>VALUE(LEFT(Tabla35[[#This Row],[Cod. Criterio]],2))</f>
        <v>2</v>
      </c>
      <c r="B15" s="59" t="str">
        <f>LEFT(Tabla35[[#This Row],[Cod.Logro]],5)</f>
        <v>02.02</v>
      </c>
      <c r="C15" s="59" t="str">
        <f>+CONCATENATE(TEXT(B13,""),".02")</f>
        <v>02.02.02</v>
      </c>
      <c r="D15" s="94" t="s">
        <v>207</v>
      </c>
      <c r="E15" s="94" t="str">
        <f>_xlfn.CONCAT(Tabla35[[#This Row],[Cod.Logro]],Tabla35[[#This Row],[Criterio / Subcriterio]])</f>
        <v>02.02.02Indica los canales, medios y técnicas utilizados</v>
      </c>
      <c r="F15" s="95">
        <v>0.2</v>
      </c>
      <c r="G15" s="97">
        <f>VLOOKUP(Tabla35[[#This Row],[Cod. Comp]],Tabla2[],COLUMN(Tabla2[Ponderación]),FALSE)*VLOOKUP(Tabla35[[#This Row],[Cod. Criterio]],Tabla3[],COLUMN(Tabla3[Ponderación]),FALSE)*IF(ISBLANK(Tabla35[[#This Row],[Cod.Logro]]),1,Tabla35[[#This Row],[Ponderación parcial]])</f>
        <v>5.000000000000001E-3</v>
      </c>
      <c r="H15" s="44" t="e" vm="1">
        <f>IF([1]!Tabla35[[#This Row],[Cod.Logro]]&gt;0,MATCH([1]!Tabla35[[#This Row],[Cod-Subcrt]],[1]!Tabla6[[#All],[Subcriterio]],0),99)</f>
        <v>#REF!</v>
      </c>
    </row>
    <row r="16" spans="1:8" ht="30">
      <c r="A16" s="58">
        <f>VALUE(LEFT(Tabla35[[#This Row],[Cod. Criterio]],2))</f>
        <v>2</v>
      </c>
      <c r="B16" s="59" t="s">
        <v>177</v>
      </c>
      <c r="C16" s="59" t="s">
        <v>208</v>
      </c>
      <c r="D16" s="94" t="s">
        <v>209</v>
      </c>
      <c r="E16" s="94" t="str">
        <f>_xlfn.CONCAT(Tabla35[[#This Row],[Cod.Logro]],Tabla35[[#This Row],[Criterio / Subcriterio]])</f>
        <v>02. 02. 03Reflexiona sobre las sensaciones coninterés y  respeto</v>
      </c>
      <c r="F16" s="95">
        <v>0.2</v>
      </c>
      <c r="G16" s="97">
        <f>VLOOKUP(Tabla35[[#This Row],[Cod. Comp]],Tabla2[],COLUMN(Tabla2[Ponderación]),FALSE)*VLOOKUP(Tabla35[[#This Row],[Cod. Criterio]],Tabla3[],COLUMN(Tabla3[Ponderación]),FALSE)*IF(ISBLANK(Tabla35[[#This Row],[Cod.Logro]]),1,Tabla35[[#This Row],[Ponderación parcial]])</f>
        <v>5.000000000000001E-3</v>
      </c>
      <c r="H16" s="44" t="e" vm="1">
        <f>IF([1]!Tabla35[[#This Row],[Cod.Logro]]&gt;0,MATCH([1]!Tabla35[[#This Row],[Cod-Subcrt]],[1]!Tabla6[[#All],[Subcriterio]],0),99)</f>
        <v>#REF!</v>
      </c>
    </row>
    <row r="17" spans="1:8">
      <c r="A17" s="58">
        <f>VALUE(LEFT(Tabla35[[#This Row],[Cod. Criterio]],2))</f>
        <v>2</v>
      </c>
      <c r="B17" s="59" t="str">
        <f>LEFT(Tabla35[[#This Row],[Cod.Logro]],5)</f>
        <v>02.02</v>
      </c>
      <c r="C17" s="59" t="str">
        <f>+CONCATENATE(TEXT(B13,""),".03")</f>
        <v>02.02.03</v>
      </c>
      <c r="D17" s="94" t="s">
        <v>210</v>
      </c>
      <c r="E17" s="94" t="str">
        <f>_xlfn.CONCAT(Tabla35[[#This Row],[Cod.Logro]],Tabla35[[#This Row],[Criterio / Subcriterio]])</f>
        <v>02.02.03Analiza diferencias y similutudes</v>
      </c>
      <c r="F17" s="95">
        <v>0.2</v>
      </c>
      <c r="G17" s="97">
        <f>VLOOKUP(Tabla35[[#This Row],[Cod. Comp]],Tabla2[],COLUMN(Tabla2[Ponderación]),FALSE)*VLOOKUP(Tabla35[[#This Row],[Cod. Criterio]],Tabla3[],COLUMN(Tabla3[Ponderación]),FALSE)*IF(ISBLANK(Tabla35[[#This Row],[Cod.Logro]]),1,Tabla35[[#This Row],[Ponderación parcial]])</f>
        <v>5.000000000000001E-3</v>
      </c>
      <c r="H17" s="44" t="e" vm="1">
        <f>IF([1]!Tabla35[[#This Row],[Cod.Logro]]&gt;0,MATCH([1]!Tabla35[[#This Row],[Cod-Subcrt]],[1]!Tabla6[[#All],[Subcriterio]],0),99)</f>
        <v>#REF!</v>
      </c>
    </row>
    <row r="18" spans="1:8" ht="75">
      <c r="A18" s="58">
        <f>VALUE(LEFT(Tabla35[[#This Row],[Cod. Criterio]],2))</f>
        <v>3</v>
      </c>
      <c r="B18" s="59" t="s">
        <v>179</v>
      </c>
      <c r="C18" s="59"/>
      <c r="D18" s="94" t="s">
        <v>180</v>
      </c>
      <c r="E18" s="94" t="str">
        <f>_xlfn.CONCAT(Tabla35[[#This Row],[Cod.Logro]],Tabla35[[#This Row],[Criterio / Subcriterio]])</f>
        <v>Producir obras propias básicas, utilizando las posibilidades expresivas del cuerpo, el sonido, la imagen y los medios digitales básicos, y mostrando confianza en las capacidades propias.</v>
      </c>
      <c r="F18" s="95"/>
      <c r="G18" s="97">
        <f>VLOOKUP(Tabla35[[#This Row],[Cod. Comp]],Tabla2[],COLUMN(Tabla2[Ponderación]),FALSE)*VLOOKUP(Tabla35[[#This Row],[Cod. Criterio]],Tabla3[],COLUMN(Tabla3[Ponderación]),FALSE)*IF(ISBLANK(Tabla35[[#This Row],[Cod.Logro]]),1,Tabla35[[#This Row],[Ponderación parcial]])</f>
        <v>6.9999999999999993E-2</v>
      </c>
      <c r="H18" s="44" t="e" vm="1">
        <f>IF([1]!Tabla35[[#This Row],[Cod.Logro]]&gt;0,MATCH([1]!Tabla35[[#This Row],[Cod-Subcrt]],[1]!Tabla6[[#All],[Subcriterio]],0),99)</f>
        <v>#REF!</v>
      </c>
    </row>
    <row r="19" spans="1:8" ht="30.75">
      <c r="A19" s="58">
        <f>VALUE(LEFT(Tabla35[[#This Row],[Cod. Criterio]],2))</f>
        <v>3</v>
      </c>
      <c r="B19" s="59" t="str">
        <f>LEFT(Tabla35[[#This Row],[Cod.Logro]],5)</f>
        <v>03.01</v>
      </c>
      <c r="C19" s="59" t="str">
        <f>+CONCATENATE(TEXT(B18,""),".01")</f>
        <v>03.01.01</v>
      </c>
      <c r="D19" s="94" t="s">
        <v>211</v>
      </c>
      <c r="E19" s="94" t="str">
        <f>_xlfn.CONCAT(Tabla35[[#This Row],[Cod.Logro]],Tabla35[[#This Row],[Criterio / Subcriterio]])</f>
        <v>03.01.01Produce obras básicas usando las posibilidades expresivas del cuerpo</v>
      </c>
      <c r="F19" s="95">
        <v>0.5</v>
      </c>
      <c r="G19" s="97">
        <f>VLOOKUP(Tabla35[[#This Row],[Cod. Comp]],Tabla2[],COLUMN(Tabla2[Ponderación]),FALSE)*VLOOKUP(Tabla35[[#This Row],[Cod. Criterio]],Tabla3[],COLUMN(Tabla3[Ponderación]),FALSE)*IF(ISBLANK(Tabla35[[#This Row],[Cod.Logro]]),1,Tabla35[[#This Row],[Ponderación parcial]])</f>
        <v>3.4999999999999996E-2</v>
      </c>
      <c r="H19" s="44" t="e" vm="1">
        <f>IF([1]!Tabla35[[#This Row],[Cod.Logro]]&gt;0,MATCH([1]!Tabla35[[#This Row],[Cod-Subcrt]],[1]!Tabla6[[#All],[Subcriterio]],0),99)</f>
        <v>#REF!</v>
      </c>
    </row>
    <row r="20" spans="1:8" ht="30.75">
      <c r="A20" s="58">
        <f>VALUE(LEFT(Tabla35[[#This Row],[Cod. Criterio]],2))</f>
        <v>3</v>
      </c>
      <c r="B20" s="59" t="str">
        <f>LEFT(Tabla35[[#This Row],[Cod.Logro]],5)</f>
        <v>03.01</v>
      </c>
      <c r="C20" s="59" t="str">
        <f>+CONCATENATE(TEXT(B18,""),".02")</f>
        <v>03.01.02</v>
      </c>
      <c r="D20" s="94" t="s">
        <v>212</v>
      </c>
      <c r="E20" s="94" t="str">
        <f>_xlfn.CONCAT(Tabla35[[#This Row],[Cod.Logro]],Tabla35[[#This Row],[Criterio / Subcriterio]])</f>
        <v>03.01.02Produce obras básicas usando las posibilidades expresivas del sonido</v>
      </c>
      <c r="F20" s="95">
        <v>0.5</v>
      </c>
      <c r="G20" s="97">
        <f>VLOOKUP(Tabla35[[#This Row],[Cod. Comp]],Tabla2[],COLUMN(Tabla2[Ponderación]),FALSE)*VLOOKUP(Tabla35[[#This Row],[Cod. Criterio]],Tabla3[],COLUMN(Tabla3[Ponderación]),FALSE)*IF(ISBLANK(Tabla35[[#This Row],[Cod.Logro]]),1,Tabla35[[#This Row],[Ponderación parcial]])</f>
        <v>3.4999999999999996E-2</v>
      </c>
      <c r="H20" s="44" t="e" vm="1">
        <f>IF([1]!Tabla35[[#This Row],[Cod.Logro]]&gt;0,MATCH([1]!Tabla35[[#This Row],[Cod-Subcrt]],[1]!Tabla6[[#All],[Subcriterio]],0),99)</f>
        <v>#REF!</v>
      </c>
    </row>
    <row r="21" spans="1:8" ht="45.75">
      <c r="A21" s="58">
        <f>VALUE(LEFT(Tabla35[[#This Row],[Cod. Criterio]],2))</f>
        <v>3</v>
      </c>
      <c r="B21" s="59" t="s">
        <v>181</v>
      </c>
      <c r="C21" s="59"/>
      <c r="D21" s="94" t="s">
        <v>213</v>
      </c>
      <c r="E21" s="94" t="str">
        <f>_xlfn.CONCAT(Tabla35[[#This Row],[Cod.Logro]],Tabla35[[#This Row],[Criterio / Subcriterio]])</f>
        <v>Expresar con creatividad ideas, sentimientos y emociones a través de manifestaciones artísticas básicas, experimentando con los diferentes lenguajes e instrumentos a su alcance.</v>
      </c>
      <c r="F21" s="95"/>
      <c r="G21" s="97">
        <f>VLOOKUP(Tabla35[[#This Row],[Cod. Comp]],Tabla2[],COLUMN(Tabla2[Ponderación]),FALSE)*VLOOKUP(Tabla35[[#This Row],[Cod. Criterio]],Tabla3[],COLUMN(Tabla3[Ponderación]),FALSE)*IF(ISBLANK(Tabla35[[#This Row],[Cod.Logro]]),1,Tabla35[[#This Row],[Ponderación parcial]])</f>
        <v>0.27999999999999997</v>
      </c>
      <c r="H21" s="44" t="e" vm="1">
        <f>IF([1]!Tabla35[[#This Row],[Cod.Logro]]&gt;0,MATCH([1]!Tabla35[[#This Row],[Cod-Subcrt]],[1]!Tabla6[[#All],[Subcriterio]],0),99)</f>
        <v>#REF!</v>
      </c>
    </row>
    <row r="22" spans="1:8" ht="30.75">
      <c r="A22" s="58">
        <f>VALUE(LEFT(Tabla35[[#This Row],[Cod. Criterio]],2))</f>
        <v>3</v>
      </c>
      <c r="B22" s="59" t="str">
        <f>LEFT(Tabla35[[#This Row],[Cod.Logro]],5)</f>
        <v>03.02</v>
      </c>
      <c r="C22" s="59" t="str">
        <f>+CONCATENATE(TEXT(B21,""),".01")</f>
        <v>03.02.01</v>
      </c>
      <c r="D22" s="94" t="s">
        <v>214</v>
      </c>
      <c r="E22" s="94" t="str">
        <f>_xlfn.CONCAT(Tabla35[[#This Row],[Cod.Logro]],Tabla35[[#This Row],[Criterio / Subcriterio]])</f>
        <v>03.02.01Expresa ideas, sentimientos y emociones a través de manifestaciones artísticas básicas</v>
      </c>
      <c r="F22" s="95">
        <v>0.35</v>
      </c>
      <c r="G22" s="97">
        <f>VLOOKUP(Tabla35[[#This Row],[Cod. Comp]],Tabla2[],COLUMN(Tabla2[Ponderación]),FALSE)*VLOOKUP(Tabla35[[#This Row],[Cod. Criterio]],Tabla3[],COLUMN(Tabla3[Ponderación]),FALSE)*IF(ISBLANK(Tabla35[[#This Row],[Cod.Logro]]),1,Tabla35[[#This Row],[Ponderación parcial]])</f>
        <v>9.799999999999999E-2</v>
      </c>
      <c r="H22" s="44" t="e" vm="1">
        <f>IF([1]!Tabla35[[#This Row],[Cod.Logro]]&gt;0,MATCH([1]!Tabla35[[#This Row],[Cod-Subcrt]],[1]!Tabla6[[#All],[Subcriterio]],0),99)</f>
        <v>#REF!</v>
      </c>
    </row>
    <row r="23" spans="1:8" ht="30.75">
      <c r="A23" s="58">
        <f>VALUE(LEFT(Tabla35[[#This Row],[Cod. Criterio]],2))</f>
        <v>3</v>
      </c>
      <c r="B23" s="59" t="str">
        <f>LEFT(Tabla35[[#This Row],[Cod.Logro]],5)</f>
        <v>03.02</v>
      </c>
      <c r="C23" s="59" t="str">
        <f>+CONCATENATE(TEXT(B21,""),".02")</f>
        <v>03.02.02</v>
      </c>
      <c r="D23" s="94" t="s">
        <v>215</v>
      </c>
      <c r="E23" s="94" t="str">
        <f>_xlfn.CONCAT(Tabla35[[#This Row],[Cod.Logro]],Tabla35[[#This Row],[Criterio / Subcriterio]])</f>
        <v>03.02.02Experimenta ideas y sentiminetos con distintos distintos lenguajes e instrumentos</v>
      </c>
      <c r="F23" s="95">
        <v>0.3</v>
      </c>
      <c r="G23" s="97">
        <f>VLOOKUP(Tabla35[[#This Row],[Cod. Comp]],Tabla2[],COLUMN(Tabla2[Ponderación]),FALSE)*VLOOKUP(Tabla35[[#This Row],[Cod. Criterio]],Tabla3[],COLUMN(Tabla3[Ponderación]),FALSE)*IF(ISBLANK(Tabla35[[#This Row],[Cod.Logro]]),1,Tabla35[[#This Row],[Ponderación parcial]])</f>
        <v>8.3999999999999991E-2</v>
      </c>
      <c r="H23" s="44" t="e" vm="1">
        <f>IF([1]!Tabla35[[#This Row],[Cod.Logro]]&gt;0,MATCH([1]!Tabla35[[#This Row],[Cod-Subcrt]],[1]!Tabla6[[#All],[Subcriterio]],0),99)</f>
        <v>#REF!</v>
      </c>
    </row>
    <row r="24" spans="1:8">
      <c r="A24" s="58">
        <f>VALUE(LEFT(Tabla35[[#This Row],[Cod. Criterio]],2))</f>
        <v>3</v>
      </c>
      <c r="B24" s="59" t="str">
        <f>LEFT(Tabla35[[#This Row],[Cod.Logro]],5)</f>
        <v>03.02</v>
      </c>
      <c r="C24" s="59" t="str">
        <f>+CONCATENATE(TEXT(B21,""),".03")</f>
        <v>03.02.03</v>
      </c>
      <c r="D24" s="94" t="s">
        <v>216</v>
      </c>
      <c r="E24" s="94" t="str">
        <f>_xlfn.CONCAT(Tabla35[[#This Row],[Cod.Logro]],Tabla35[[#This Row],[Criterio / Subcriterio]])</f>
        <v>03.02.03Muestra creatividad en sus expresiones creativas</v>
      </c>
      <c r="F24" s="95">
        <v>0.35</v>
      </c>
      <c r="G24" s="97">
        <f>VLOOKUP(Tabla35[[#This Row],[Cod. Comp]],Tabla2[],COLUMN(Tabla2[Ponderación]),FALSE)*VLOOKUP(Tabla35[[#This Row],[Cod. Criterio]],Tabla3[],COLUMN(Tabla3[Ponderación]),FALSE)*IF(ISBLANK(Tabla35[[#This Row],[Cod.Logro]]),1,Tabla35[[#This Row],[Ponderación parcial]])</f>
        <v>9.799999999999999E-2</v>
      </c>
      <c r="H24" s="44" t="e" vm="1">
        <f>IF([1]!Tabla35[[#This Row],[Cod.Logro]]&gt;0,MATCH([1]!Tabla35[[#This Row],[Cod-Subcrt]],[1]!Tabla6[[#All],[Subcriterio]],0),99)</f>
        <v>#REF!</v>
      </c>
    </row>
    <row r="25" spans="1:8" ht="76.5">
      <c r="A25" s="58">
        <f>VALUE(LEFT(Tabla35[[#This Row],[Cod. Criterio]],2))</f>
        <v>4</v>
      </c>
      <c r="B25" s="59" t="s">
        <v>183</v>
      </c>
      <c r="C25" s="59"/>
      <c r="D25" s="94" t="s">
        <v>217</v>
      </c>
      <c r="E25" s="94" t="str">
        <f>_xlfn.CONCAT(Tabla35[[#This Row],[Cod.Logro]],Tabla35[[#This Row],[Criterio / Subcriterio]])</f>
        <v>Participar de manera guiada en el diseño de producciones culturales y artísticas, trabajando de forma colaborativa en la consecución de un resultado final planificado y asumiendo diferentes funciones, desde la igualdad y el respeto a la diversidad</v>
      </c>
      <c r="F25" s="95"/>
      <c r="G25" s="97">
        <f>VLOOKUP(Tabla35[[#This Row],[Cod. Comp]],Tabla2[],COLUMN(Tabla2[Ponderación]),FALSE)*VLOOKUP(Tabla35[[#This Row],[Cod. Criterio]],Tabla3[],COLUMN(Tabla3[Ponderación]),FALSE)*IF(ISBLANK(Tabla35[[#This Row],[Cod.Logro]]),1,Tabla35[[#This Row],[Ponderación parcial]])</f>
        <v>0.21</v>
      </c>
      <c r="H25" s="44" t="e" vm="1">
        <f>IF([1]!Tabla35[[#This Row],[Cod.Logro]]&gt;0,MATCH([1]!Tabla35[[#This Row],[Cod-Subcrt]],[1]!Tabla6[[#All],[Subcriterio]],0),99)</f>
        <v>#REF!</v>
      </c>
    </row>
    <row r="26" spans="1:8">
      <c r="A26" s="58">
        <f>VALUE(LEFT(Tabla35[[#This Row],[Cod. Criterio]],2))</f>
        <v>4</v>
      </c>
      <c r="B26" s="59" t="str">
        <f>LEFT(Tabla35[[#This Row],[Cod.Logro]],5)</f>
        <v>04.01</v>
      </c>
      <c r="C26" s="59" t="str">
        <f>+CONCATENATE(TEXT(B25,""),".01")</f>
        <v>04.01.01</v>
      </c>
      <c r="D26" s="94" t="s">
        <v>218</v>
      </c>
      <c r="E26" s="94" t="str">
        <f>_xlfn.CONCAT(Tabla35[[#This Row],[Cod.Logro]],Tabla35[[#This Row],[Criterio / Subcriterio]])</f>
        <v>04.01.01Participa de forma guiada en el diseño de producciones artísticas</v>
      </c>
      <c r="F26" s="95">
        <v>0.6</v>
      </c>
      <c r="G26" s="97">
        <f>VLOOKUP(Tabla35[[#This Row],[Cod. Comp]],Tabla2[],COLUMN(Tabla2[Ponderación]),FALSE)*VLOOKUP(Tabla35[[#This Row],[Cod. Criterio]],Tabla3[],COLUMN(Tabla3[Ponderación]),FALSE)*IF(ISBLANK(Tabla35[[#This Row],[Cod.Logro]]),1,Tabla35[[#This Row],[Ponderación parcial]])</f>
        <v>0.126</v>
      </c>
      <c r="H26" s="44" t="e" vm="1">
        <f>IF([1]!Tabla35[[#This Row],[Cod.Logro]]&gt;0,MATCH([1]!Tabla35[[#This Row],[Cod-Subcrt]],[1]!Tabla6[[#All],[Subcriterio]],0),99)</f>
        <v>#REF!</v>
      </c>
    </row>
    <row r="27" spans="1:8" ht="30.75">
      <c r="A27" s="58">
        <f>VALUE(LEFT(Tabla35[[#This Row],[Cod. Criterio]],2))</f>
        <v>4</v>
      </c>
      <c r="B27" s="59" t="str">
        <f>LEFT(Tabla35[[#This Row],[Cod.Logro]],5)</f>
        <v>04.01</v>
      </c>
      <c r="C27" s="59" t="str">
        <f>+CONCATENATE(TEXT(B25,""),".02")</f>
        <v>04.01.02</v>
      </c>
      <c r="D27" s="94" t="s">
        <v>219</v>
      </c>
      <c r="E27" s="94" t="str">
        <f>_xlfn.CONCAT(Tabla35[[#This Row],[Cod.Logro]],Tabla35[[#This Row],[Criterio / Subcriterio]])</f>
        <v>04.01.02Trabaja de forma colaborativa planificando y asumiendo distintas funciones</v>
      </c>
      <c r="F27" s="95">
        <v>0.2</v>
      </c>
      <c r="G27" s="97">
        <f>VLOOKUP(Tabla35[[#This Row],[Cod. Comp]],Tabla2[],COLUMN(Tabla2[Ponderación]),FALSE)*VLOOKUP(Tabla35[[#This Row],[Cod. Criterio]],Tabla3[],COLUMN(Tabla3[Ponderación]),FALSE)*IF(ISBLANK(Tabla35[[#This Row],[Cod.Logro]]),1,Tabla35[[#This Row],[Ponderación parcial]])</f>
        <v>4.2000000000000003E-2</v>
      </c>
      <c r="H27" s="44" t="e" vm="1">
        <f>IF([1]!Tabla35[[#This Row],[Cod.Logro]]&gt;0,MATCH([1]!Tabla35[[#This Row],[Cod-Subcrt]],[1]!Tabla6[[#All],[Subcriterio]],0),99)</f>
        <v>#REF!</v>
      </c>
    </row>
    <row r="28" spans="1:8">
      <c r="A28" s="58">
        <f>VALUE(LEFT(Tabla35[[#This Row],[Cod. Criterio]],2))</f>
        <v>4</v>
      </c>
      <c r="B28" s="59" t="str">
        <f>LEFT(Tabla35[[#This Row],[Cod.Logro]],5)</f>
        <v>04.01</v>
      </c>
      <c r="C28" s="59" t="str">
        <f>+CONCATENATE(TEXT(B25,""),".03")</f>
        <v>04.01.03</v>
      </c>
      <c r="D28" s="94" t="s">
        <v>220</v>
      </c>
      <c r="E28" s="94" t="str">
        <f>_xlfn.CONCAT(Tabla35[[#This Row],[Cod.Logro]],Tabla35[[#This Row],[Criterio / Subcriterio]])</f>
        <v>04.01.03Trabaja desde la igualdad de género y respeto por la diversidad</v>
      </c>
      <c r="F28" s="95">
        <v>0.2</v>
      </c>
      <c r="G28" s="97">
        <f>VLOOKUP(Tabla35[[#This Row],[Cod. Comp]],Tabla2[],COLUMN(Tabla2[Ponderación]),FALSE)*VLOOKUP(Tabla35[[#This Row],[Cod. Criterio]],Tabla3[],COLUMN(Tabla3[Ponderación]),FALSE)*IF(ISBLANK(Tabla35[[#This Row],[Cod.Logro]]),1,Tabla35[[#This Row],[Ponderación parcial]])</f>
        <v>4.2000000000000003E-2</v>
      </c>
      <c r="H28" s="44" t="e" vm="1">
        <f>IF([1]!Tabla35[[#This Row],[Cod.Logro]]&gt;0,MATCH([1]!Tabla35[[#This Row],[Cod-Subcrt]],[1]!Tabla6[[#All],[Subcriterio]],0),99)</f>
        <v>#REF!</v>
      </c>
    </row>
    <row r="29" spans="1:8" ht="45.75">
      <c r="A29" s="58">
        <f>VALUE(LEFT(Tabla35[[#This Row],[Cod. Criterio]],2))</f>
        <v>4</v>
      </c>
      <c r="B29" s="59" t="s">
        <v>185</v>
      </c>
      <c r="C29" s="59"/>
      <c r="D29" s="94" t="s">
        <v>186</v>
      </c>
      <c r="E29" s="94" t="str">
        <f>_xlfn.CONCAT(Tabla35[[#This Row],[Cod.Logro]],Tabla35[[#This Row],[Criterio / Subcriterio]])</f>
        <v>Participar en el proceso colaborativo de producciones culturales y artísticas, de forma creativa y respetuosa, utilizando elementos básicos de diferentes lenguajes y técnicas artísticas.</v>
      </c>
      <c r="F29" s="95"/>
      <c r="G29" s="97">
        <f>VLOOKUP(Tabla35[[#This Row],[Cod. Comp]],Tabla2[],COLUMN(Tabla2[Ponderación]),FALSE)*VLOOKUP(Tabla35[[#This Row],[Cod. Criterio]],Tabla3[],COLUMN(Tabla3[Ponderación]),FALSE)*IF(ISBLANK(Tabla35[[#This Row],[Cod.Logro]]),1,Tabla35[[#This Row],[Ponderación parcial]])</f>
        <v>0.06</v>
      </c>
      <c r="H29" s="44" t="e" vm="1">
        <f>IF([1]!Tabla35[[#This Row],[Cod.Logro]]&gt;0,MATCH([1]!Tabla35[[#This Row],[Cod-Subcrt]],[1]!Tabla6[[#All],[Subcriterio]],0),99)</f>
        <v>#REF!</v>
      </c>
    </row>
    <row r="30" spans="1:8">
      <c r="A30" s="58">
        <f>VALUE(LEFT(Tabla35[[#This Row],[Cod. Criterio]],2))</f>
        <v>4</v>
      </c>
      <c r="B30" s="59" t="str">
        <f>LEFT(Tabla35[[#This Row],[Cod.Logro]],5)</f>
        <v>04.02</v>
      </c>
      <c r="C30" s="59" t="str">
        <f>+CONCATENATE(TEXT(B29,""),".01")</f>
        <v>04.02.01</v>
      </c>
      <c r="D30" s="94" t="s">
        <v>221</v>
      </c>
      <c r="E30" s="94" t="str">
        <f>_xlfn.CONCAT(Tabla35[[#This Row],[Cod.Logro]],Tabla35[[#This Row],[Criterio / Subcriterio]])</f>
        <v>04.02.01Colabora en producciones culturales y artísticas</v>
      </c>
      <c r="F30" s="95">
        <v>0.4</v>
      </c>
      <c r="G30" s="97">
        <f>VLOOKUP(Tabla35[[#This Row],[Cod. Comp]],Tabla2[],COLUMN(Tabla2[Ponderación]),FALSE)*VLOOKUP(Tabla35[[#This Row],[Cod. Criterio]],Tabla3[],COLUMN(Tabla3[Ponderación]),FALSE)*IF(ISBLANK(Tabla35[[#This Row],[Cod.Logro]]),1,Tabla35[[#This Row],[Ponderación parcial]])</f>
        <v>2.4E-2</v>
      </c>
      <c r="H30" s="44" t="e" vm="1">
        <f>IF([1]!Tabla35[[#This Row],[Cod.Logro]]&gt;0,MATCH([1]!Tabla35[[#This Row],[Cod-Subcrt]],[1]!Tabla6[[#All],[Subcriterio]],0),99)</f>
        <v>#REF!</v>
      </c>
    </row>
    <row r="31" spans="1:8">
      <c r="A31" s="58">
        <f>VALUE(LEFT(Tabla35[[#This Row],[Cod. Criterio]],2))</f>
        <v>4</v>
      </c>
      <c r="B31" s="59" t="str">
        <f>LEFT(Tabla35[[#This Row],[Cod.Logro]],5)</f>
        <v>04.02</v>
      </c>
      <c r="C31" s="59" t="str">
        <f>+CONCATENATE(TEXT(B29,""),".02")</f>
        <v>04.02.02</v>
      </c>
      <c r="D31" s="94" t="s">
        <v>222</v>
      </c>
      <c r="E31" s="94" t="str">
        <f>_xlfn.CONCAT(Tabla35[[#This Row],[Cod.Logro]],Tabla35[[#This Row],[Criterio / Subcriterio]])</f>
        <v>04.02.02Muestra respeto y  creatividad en su participación</v>
      </c>
      <c r="F31" s="95">
        <v>0.2</v>
      </c>
      <c r="G31" s="97">
        <f>VLOOKUP(Tabla35[[#This Row],[Cod. Comp]],Tabla2[],COLUMN(Tabla2[Ponderación]),FALSE)*VLOOKUP(Tabla35[[#This Row],[Cod. Criterio]],Tabla3[],COLUMN(Tabla3[Ponderación]),FALSE)*IF(ISBLANK(Tabla35[[#This Row],[Cod.Logro]]),1,Tabla35[[#This Row],[Ponderación parcial]])</f>
        <v>1.2E-2</v>
      </c>
      <c r="H31" s="44" t="e" vm="1">
        <f>IF([1]!Tabla35[[#This Row],[Cod.Logro]]&gt;0,MATCH([1]!Tabla35[[#This Row],[Cod-Subcrt]],[1]!Tabla6[[#All],[Subcriterio]],0),99)</f>
        <v>#REF!</v>
      </c>
    </row>
    <row r="32" spans="1:8" ht="30.75">
      <c r="A32" s="58">
        <f>VALUE(LEFT(Tabla35[[#This Row],[Cod. Criterio]],2))</f>
        <v>4</v>
      </c>
      <c r="B32" s="59" t="str">
        <f>LEFT(Tabla35[[#This Row],[Cod.Logro]],5)</f>
        <v>04.02</v>
      </c>
      <c r="C32" s="59" t="str">
        <f>+CONCATENATE(TEXT(B29,""),".03")</f>
        <v>04.02.03</v>
      </c>
      <c r="D32" s="94" t="s">
        <v>223</v>
      </c>
      <c r="E32" s="94" t="str">
        <f>_xlfn.CONCAT(Tabla35[[#This Row],[Cod.Logro]],Tabla35[[#This Row],[Criterio / Subcriterio]])</f>
        <v>04.02.03Utiliza elementos básicos de diferentes lenguajes y técnicas artísticas</v>
      </c>
      <c r="F32" s="95">
        <v>0.4</v>
      </c>
      <c r="G32" s="97">
        <f>VLOOKUP(Tabla35[[#This Row],[Cod. Comp]],Tabla2[],COLUMN(Tabla2[Ponderación]),FALSE)*VLOOKUP(Tabla35[[#This Row],[Cod. Criterio]],Tabla3[],COLUMN(Tabla3[Ponderación]),FALSE)*IF(ISBLANK(Tabla35[[#This Row],[Cod.Logro]]),1,Tabla35[[#This Row],[Ponderación parcial]])</f>
        <v>2.4E-2</v>
      </c>
      <c r="H32" s="44" t="e" vm="1">
        <f>IF([1]!Tabla35[[#This Row],[Cod.Logro]]&gt;0,MATCH([1]!Tabla35[[#This Row],[Cod-Subcrt]],[1]!Tabla6[[#All],[Subcriterio]],0),99)</f>
        <v>#REF!</v>
      </c>
    </row>
    <row r="33" spans="1:8" ht="60.75">
      <c r="A33" s="58">
        <v>4</v>
      </c>
      <c r="B33" s="59" t="s">
        <v>187</v>
      </c>
      <c r="C33" s="59"/>
      <c r="D33" s="94" t="s">
        <v>188</v>
      </c>
      <c r="E33" s="94" t="str">
        <f>_xlfn.CONCAT(Tabla35[[#This Row],[Cod.Logro]],Tabla35[[#This Row],[Criterio / Subcriterio]])</f>
        <v>Compartir los proyectos creativos, empleando estrategias comunicativas básicas, explicando el proceso y el resultado final obtenido, y respetando y valorando las experiencias propias y las de los demás.</v>
      </c>
      <c r="F33" s="95"/>
      <c r="G33" s="97">
        <f>VLOOKUP(Tabla35[[#This Row],[Cod. Comp]],Tabla2[],COLUMN(Tabla2[Ponderación]),FALSE)*VLOOKUP(Tabla35[[#This Row],[Cod. Criterio]],Tabla3[],COLUMN(Tabla3[Ponderación]),FALSE)*IF(ISBLANK(Tabla35[[#This Row],[Cod.Logro]]),1,Tabla35[[#This Row],[Ponderación parcial]])</f>
        <v>0.03</v>
      </c>
      <c r="H33" s="44" t="e" vm="1">
        <f>IF([1]!Tabla35[[#This Row],[Cod.Logro]]&gt;0,MATCH([1]!Tabla35[[#This Row],[Cod-Subcrt]],[1]!Tabla6[[#All],[Subcriterio]],0),99)</f>
        <v>#REF!</v>
      </c>
    </row>
    <row r="34" spans="1:8">
      <c r="A34" s="58">
        <f>VALUE(LEFT(Tabla35[[#This Row],[Cod. Criterio]],2))</f>
        <v>4</v>
      </c>
      <c r="B34" s="59" t="str">
        <f>LEFT(Tabla35[[#This Row],[Cod.Logro]],5)</f>
        <v>04.03</v>
      </c>
      <c r="C34" s="59" t="str">
        <f>+CONCATENATE(TEXT(B33,""),".01")</f>
        <v>04.03.01</v>
      </c>
      <c r="D34" s="94" t="s">
        <v>224</v>
      </c>
      <c r="E34" s="94" t="str">
        <f>_xlfn.CONCAT(Tabla35[[#This Row],[Cod.Logro]],Tabla35[[#This Row],[Criterio / Subcriterio]])</f>
        <v>04.03.01Explica el proceso y resultado de un proyecto creativo</v>
      </c>
      <c r="F34" s="95">
        <v>0.3</v>
      </c>
      <c r="G34" s="97">
        <f>VLOOKUP(Tabla35[[#This Row],[Cod. Comp]],Tabla2[],COLUMN(Tabla2[Ponderación]),FALSE)*VLOOKUP(Tabla35[[#This Row],[Cod. Criterio]],Tabla3[],COLUMN(Tabla3[Ponderación]),FALSE)*IF(ISBLANK(Tabla35[[#This Row],[Cod.Logro]]),1,Tabla35[[#This Row],[Ponderación parcial]])</f>
        <v>8.9999999999999993E-3</v>
      </c>
      <c r="H34" s="44" t="e" vm="1">
        <f>IF([1]!Tabla35[[#This Row],[Cod.Logro]]&gt;0,MATCH([1]!Tabla35[[#This Row],[Cod-Subcrt]],[1]!Tabla6[[#All],[Subcriterio]],0),99)</f>
        <v>#REF!</v>
      </c>
    </row>
    <row r="35" spans="1:8">
      <c r="A35" s="58">
        <f>VALUE(LEFT(Tabla35[[#This Row],[Cod. Criterio]],2))</f>
        <v>4</v>
      </c>
      <c r="B35" s="59" t="str">
        <f>LEFT(Tabla35[[#This Row],[Cod.Logro]],5)</f>
        <v>04.03</v>
      </c>
      <c r="C35" s="59" t="str">
        <f>+CONCATENATE(TEXT(B33,""),".02")</f>
        <v>04.03.02</v>
      </c>
      <c r="D35" s="94" t="s">
        <v>225</v>
      </c>
      <c r="E35" s="94" t="str">
        <f>_xlfn.CONCAT(Tabla35[[#This Row],[Cod.Logro]],Tabla35[[#This Row],[Criterio / Subcriterio]])</f>
        <v>04.03.02Utiliza estrategias comunicativas básicas en sus explicaciones</v>
      </c>
      <c r="F35" s="95">
        <v>0.3</v>
      </c>
      <c r="G35" s="97">
        <f>VLOOKUP(Tabla35[[#This Row],[Cod. Comp]],Tabla2[],COLUMN(Tabla2[Ponderación]),FALSE)*VLOOKUP(Tabla35[[#This Row],[Cod. Criterio]],Tabla3[],COLUMN(Tabla3[Ponderación]),FALSE)*IF(ISBLANK(Tabla35[[#This Row],[Cod.Logro]]),1,Tabla35[[#This Row],[Ponderación parcial]])</f>
        <v>8.9999999999999993E-3</v>
      </c>
      <c r="H35" s="44" t="e" vm="1">
        <f>IF([1]!Tabla35[[#This Row],[Cod.Logro]]&gt;0,MATCH([1]!Tabla35[[#This Row],[Cod-Subcrt]],[1]!Tabla6[[#All],[Subcriterio]],0),99)</f>
        <v>#REF!</v>
      </c>
    </row>
    <row r="36" spans="1:8">
      <c r="A36" s="58">
        <f>VALUE(LEFT(Tabla35[[#This Row],[Cod. Criterio]],2))</f>
        <v>4</v>
      </c>
      <c r="B36" s="59" t="str">
        <f>LEFT(Tabla35[[#This Row],[Cod.Logro]],5)</f>
        <v>04.03</v>
      </c>
      <c r="C36" s="59" t="str">
        <f>+CONCATENATE(TEXT(B33,""),".03")</f>
        <v>04.03.03</v>
      </c>
      <c r="D36" s="94" t="s">
        <v>226</v>
      </c>
      <c r="E36" s="94" t="str">
        <f>_xlfn.CONCAT(Tabla35[[#This Row],[Cod.Logro]],Tabla35[[#This Row],[Criterio / Subcriterio]])</f>
        <v>04.03.03Respeta y valora sus esperiencias y las de los demás</v>
      </c>
      <c r="F36" s="95">
        <v>0.4</v>
      </c>
      <c r="G36" s="97">
        <f>VLOOKUP(Tabla35[[#This Row],[Cod. Comp]],Tabla2[],COLUMN(Tabla2[Ponderación]),FALSE)*VLOOKUP(Tabla35[[#This Row],[Cod. Criterio]],Tabla3[],COLUMN(Tabla3[Ponderación]),FALSE)*IF(ISBLANK(Tabla35[[#This Row],[Cod.Logro]]),1,Tabla35[[#This Row],[Ponderación parcial]])</f>
        <v>1.2E-2</v>
      </c>
      <c r="H36" s="44" t="e" vm="1">
        <f>IF([1]!Tabla35[[#This Row],[Cod.Logro]]&gt;0,MATCH([1]!Tabla35[[#This Row],[Cod-Subcrt]],[1]!Tabla6[[#All],[Subcriterio]],0),99)</f>
        <v>#REF!</v>
      </c>
    </row>
  </sheetData>
  <phoneticPr fontId="9" type="noConversion"/>
  <conditionalFormatting sqref="A3:C4 E3:G4 A5:G36">
    <cfRule type="expression" dxfId="75" priority="9" stopIfTrue="1">
      <formula>ISBLANK($C3)</formula>
    </cfRule>
  </conditionalFormatting>
  <conditionalFormatting sqref="A2:G2">
    <cfRule type="expression" dxfId="74" priority="4" stopIfTrue="1">
      <formula>ISBLANK($C2)</formula>
    </cfRule>
  </conditionalFormatting>
  <conditionalFormatting sqref="D3:D4">
    <cfRule type="expression" dxfId="73" priority="1"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C34"/>
  <sheetViews>
    <sheetView workbookViewId="0">
      <pane ySplit="2" topLeftCell="A10" activePane="bottomLeft" state="frozen"/>
      <selection pane="bottomLeft" activeCell="B25" sqref="B25"/>
    </sheetView>
  </sheetViews>
  <sheetFormatPr defaultColWidth="11.42578125" defaultRowHeight="15"/>
  <cols>
    <col min="1" max="1" width="16.140625" style="10" customWidth="1"/>
    <col min="2" max="2" width="79.42578125" style="10" customWidth="1"/>
    <col min="3" max="3" width="15.42578125" style="3" hidden="1" customWidth="1"/>
    <col min="4" max="5" width="33.7109375" style="3" customWidth="1"/>
    <col min="6" max="16384" width="11.42578125" style="3"/>
  </cols>
  <sheetData>
    <row r="1" spans="1:3">
      <c r="A1" s="109" t="s">
        <v>227</v>
      </c>
      <c r="B1" s="109"/>
    </row>
    <row r="2" spans="1:3" ht="30">
      <c r="A2" s="24" t="s">
        <v>228</v>
      </c>
      <c r="B2" s="25" t="s">
        <v>229</v>
      </c>
      <c r="C2" s="25" t="s">
        <v>230</v>
      </c>
    </row>
    <row r="3" spans="1:3" ht="30">
      <c r="A3" s="41" t="s">
        <v>231</v>
      </c>
      <c r="B3" s="37" t="s">
        <v>232</v>
      </c>
      <c r="C3" s="3" t="e">
        <f>MATCH(#REF!,Tabla6[[#All],[Saberes básicos]],0)</f>
        <v>#REF!</v>
      </c>
    </row>
    <row r="4" spans="1:3">
      <c r="A4" s="41"/>
      <c r="B4" s="37" t="s">
        <v>233</v>
      </c>
      <c r="C4" s="3" t="e">
        <f>MATCH(#REF!,Tabla6[[#All],[Saberes básicos]],0)</f>
        <v>#REF!</v>
      </c>
    </row>
    <row r="5" spans="1:3" ht="45">
      <c r="A5" s="41"/>
      <c r="B5" s="37" t="s">
        <v>234</v>
      </c>
      <c r="C5" s="3" t="e">
        <f>MATCH(#REF!,Tabla6[[#All],[Saberes básicos]],0)</f>
        <v>#REF!</v>
      </c>
    </row>
    <row r="6" spans="1:3" ht="30">
      <c r="A6" s="41"/>
      <c r="B6" s="37" t="s">
        <v>235</v>
      </c>
      <c r="C6" s="3" t="e">
        <f>MATCH(#REF!,Tabla6[[#All],[Saberes básicos]],0)</f>
        <v>#REF!</v>
      </c>
    </row>
    <row r="7" spans="1:3" ht="30">
      <c r="A7" s="41"/>
      <c r="B7" s="37" t="s">
        <v>236</v>
      </c>
      <c r="C7" s="3" t="e">
        <f>MATCH(#REF!,Tabla6[[#All],[Saberes básicos]],0)</f>
        <v>#REF!</v>
      </c>
    </row>
    <row r="8" spans="1:3" ht="30">
      <c r="A8" s="41"/>
      <c r="B8" s="37" t="s">
        <v>237</v>
      </c>
      <c r="C8" s="3" t="e">
        <f>MATCH(#REF!,Tabla6[[#All],[Saberes básicos]],0)</f>
        <v>#REF!</v>
      </c>
    </row>
    <row r="9" spans="1:3" ht="30">
      <c r="A9" s="42" t="s">
        <v>238</v>
      </c>
      <c r="B9" s="23" t="s">
        <v>239</v>
      </c>
      <c r="C9" s="3" t="e">
        <f>MATCH(#REF!,Tabla6[[#All],[Saberes básicos]],0)</f>
        <v>#REF!</v>
      </c>
    </row>
    <row r="10" spans="1:3" ht="30">
      <c r="A10" s="42"/>
      <c r="B10" s="23" t="s">
        <v>240</v>
      </c>
      <c r="C10" s="3" t="e">
        <f>MATCH(#REF!,Tabla6[[#All],[Saberes básicos]],0)</f>
        <v>#REF!</v>
      </c>
    </row>
    <row r="11" spans="1:3" ht="30">
      <c r="A11" s="42"/>
      <c r="B11" s="23" t="s">
        <v>241</v>
      </c>
      <c r="C11" s="3" t="e">
        <f>MATCH(#REF!,Tabla6[[#All],[Saberes básicos]],0)</f>
        <v>#REF!</v>
      </c>
    </row>
    <row r="12" spans="1:3" ht="45.75">
      <c r="A12" s="99" t="s">
        <v>242</v>
      </c>
      <c r="B12" s="100" t="s">
        <v>243</v>
      </c>
      <c r="C12" s="3" t="e">
        <f>MATCH(#REF!,Tabla6[[#All],[Saberes básicos]],0)</f>
        <v>#REF!</v>
      </c>
    </row>
    <row r="13" spans="1:3" ht="30.75">
      <c r="A13" s="99"/>
      <c r="B13" s="100" t="s">
        <v>244</v>
      </c>
      <c r="C13" s="3" t="e">
        <f>MATCH(#REF!,Tabla6[[#All],[Saberes básicos]],0)</f>
        <v>#REF!</v>
      </c>
    </row>
    <row r="14" spans="1:3">
      <c r="A14" s="99"/>
      <c r="B14" s="100" t="s">
        <v>245</v>
      </c>
      <c r="C14" s="3" t="e">
        <f>MATCH(#REF!,Tabla6[[#All],[Saberes básicos]],0)</f>
        <v>#REF!</v>
      </c>
    </row>
    <row r="15" spans="1:3" ht="30.75">
      <c r="A15" s="99"/>
      <c r="B15" s="100" t="s">
        <v>246</v>
      </c>
      <c r="C15" s="3" t="e">
        <f>MATCH(#REF!,Tabla6[[#All],[Saberes básicos]],0)</f>
        <v>#REF!</v>
      </c>
    </row>
    <row r="16" spans="1:3">
      <c r="A16" s="99"/>
      <c r="B16" s="100" t="s">
        <v>247</v>
      </c>
      <c r="C16" s="3" t="e">
        <f>MATCH(#REF!,Tabla6[[#All],[Saberes básicos]],0)</f>
        <v>#REF!</v>
      </c>
    </row>
    <row r="17" spans="1:3" ht="45.75">
      <c r="A17" s="99"/>
      <c r="B17" s="100" t="s">
        <v>248</v>
      </c>
      <c r="C17" s="3" t="e">
        <f>MATCH(#REF!,Tabla6[[#All],[Saberes básicos]],0)</f>
        <v>#REF!</v>
      </c>
    </row>
    <row r="18" spans="1:3" ht="30.75">
      <c r="A18" s="99"/>
      <c r="B18" s="100" t="s">
        <v>249</v>
      </c>
      <c r="C18" s="3" t="e">
        <f>MATCH(#REF!,Tabla6[[#All],[Saberes básicos]],0)</f>
        <v>#REF!</v>
      </c>
    </row>
    <row r="19" spans="1:3" ht="60.75">
      <c r="A19" s="99"/>
      <c r="B19" s="100" t="s">
        <v>250</v>
      </c>
      <c r="C19" s="3" t="e">
        <f>MATCH(#REF!,Tabla6[[#All],[Saberes básicos]],0)</f>
        <v>#REF!</v>
      </c>
    </row>
    <row r="20" spans="1:3" ht="30.75">
      <c r="A20" s="99"/>
      <c r="B20" s="100" t="s">
        <v>251</v>
      </c>
      <c r="C20" s="3" t="e">
        <f>MATCH(#REF!,Tabla6[[#All],[Saberes básicos]],0)</f>
        <v>#REF!</v>
      </c>
    </row>
    <row r="21" spans="1:3">
      <c r="A21" s="99"/>
      <c r="B21" s="100" t="s">
        <v>252</v>
      </c>
      <c r="C21" s="3" t="e">
        <f>MATCH(#REF!,Tabla6[[#All],[Saberes básicos]],0)</f>
        <v>#REF!</v>
      </c>
    </row>
    <row r="22" spans="1:3">
      <c r="A22" s="99"/>
      <c r="B22" s="100" t="s">
        <v>253</v>
      </c>
      <c r="C22" s="3" t="e">
        <f>MATCH(#REF!,Tabla6[[#All],[Saberes básicos]],0)</f>
        <v>#REF!</v>
      </c>
    </row>
    <row r="23" spans="1:3">
      <c r="A23" s="101"/>
      <c r="B23" s="102"/>
      <c r="C23" s="3" t="e">
        <f>MATCH(#REF!,Tabla6[[#All],[Saberes básicos]],0)</f>
        <v>#REF!</v>
      </c>
    </row>
    <row r="24" spans="1:3">
      <c r="A24" s="42"/>
      <c r="B24" s="23"/>
      <c r="C24" s="3" t="e">
        <f>MATCH(#REF!,Tabla6[[#All],[Saberes básicos]],0)</f>
        <v>#REF!</v>
      </c>
    </row>
    <row r="25" spans="1:3">
      <c r="A25" s="42"/>
      <c r="B25" s="23"/>
      <c r="C25" s="3" t="e">
        <f>MATCH(#REF!,Tabla6[[#All],[Saberes básicos]],0)</f>
        <v>#REF!</v>
      </c>
    </row>
    <row r="26" spans="1:3">
      <c r="A26" s="42"/>
      <c r="B26" s="23"/>
      <c r="C26" s="3" t="e">
        <f>MATCH(#REF!,Tabla6[[#All],[Saberes básicos]],0)</f>
        <v>#REF!</v>
      </c>
    </row>
    <row r="27" spans="1:3">
      <c r="A27" s="42"/>
      <c r="B27" s="23"/>
      <c r="C27" s="3" t="e">
        <f>MATCH(#REF!,Tabla6[[#All],[Saberes básicos]],0)</f>
        <v>#REF!</v>
      </c>
    </row>
    <row r="28" spans="1:3">
      <c r="A28" s="42"/>
      <c r="B28" s="23"/>
      <c r="C28" s="3" t="e">
        <f>MATCH(#REF!,Tabla6[[#All],[Saberes básicos]],0)</f>
        <v>#REF!</v>
      </c>
    </row>
    <row r="29" spans="1:3">
      <c r="A29" s="42"/>
      <c r="B29" s="23"/>
      <c r="C29" s="3" t="e">
        <f>MATCH(#REF!,Tabla6[[#All],[Saberes básicos]],0)</f>
        <v>#REF!</v>
      </c>
    </row>
    <row r="30" spans="1:3">
      <c r="A30" s="42"/>
      <c r="B30" s="23"/>
      <c r="C30" s="3" t="e">
        <f>MATCH(#REF!,Tabla6[[#All],[Saberes básicos]],0)</f>
        <v>#REF!</v>
      </c>
    </row>
    <row r="31" spans="1:3">
      <c r="A31" s="42"/>
      <c r="B31" s="23"/>
      <c r="C31" s="3" t="e">
        <f>MATCH(#REF!,Tabla6[[#All],[Saberes básicos]],0)</f>
        <v>#REF!</v>
      </c>
    </row>
    <row r="32" spans="1:3">
      <c r="A32" s="42"/>
      <c r="B32" s="23"/>
      <c r="C32" s="3" t="e">
        <f>MATCH(#REF!,Tabla6[[#All],[Saberes básicos]],0)</f>
        <v>#REF!</v>
      </c>
    </row>
    <row r="33" spans="1:3">
      <c r="A33" s="42"/>
      <c r="B33" s="23"/>
      <c r="C33" s="3" t="e">
        <f>MATCH(#REF!,Tabla6[[#All],[Saberes básicos]],0)</f>
        <v>#REF!</v>
      </c>
    </row>
    <row r="34" spans="1:3">
      <c r="A34" s="62"/>
      <c r="B34" s="63"/>
      <c r="C34" s="3" t="e">
        <f>MATCH(#REF!,Tabla6[[#All],[Saberes básicos]],0)</f>
        <v>#REF!</v>
      </c>
    </row>
  </sheetData>
  <mergeCells count="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66"/>
  <sheetViews>
    <sheetView topLeftCell="E61" workbookViewId="0">
      <selection activeCell="G75" sqref="G75"/>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7" width="53.42578125" customWidth="1"/>
    <col min="8" max="8" width="47.140625" customWidth="1"/>
    <col min="9" max="9" width="24.7109375" customWidth="1"/>
    <col min="10" max="10" width="21.85546875" customWidth="1"/>
  </cols>
  <sheetData>
    <row r="1" spans="1:10">
      <c r="A1" s="19" t="s">
        <v>254</v>
      </c>
      <c r="B1" s="19" t="s">
        <v>255</v>
      </c>
      <c r="C1" s="19" t="s">
        <v>256</v>
      </c>
      <c r="D1" s="19" t="s">
        <v>257</v>
      </c>
      <c r="E1" s="19" t="s">
        <v>258</v>
      </c>
      <c r="F1" s="19" t="s">
        <v>259</v>
      </c>
      <c r="G1" s="19" t="s">
        <v>260</v>
      </c>
      <c r="H1" s="19" t="s">
        <v>261</v>
      </c>
      <c r="I1" s="19" t="s">
        <v>262</v>
      </c>
      <c r="J1" s="19" t="s">
        <v>263</v>
      </c>
    </row>
    <row r="2" spans="1:10">
      <c r="A2" s="35">
        <v>1</v>
      </c>
      <c r="B2" s="35" t="s">
        <v>264</v>
      </c>
      <c r="C2" s="32" t="s">
        <v>265</v>
      </c>
      <c r="D2" s="31" t="s">
        <v>266</v>
      </c>
      <c r="E2" s="10"/>
      <c r="F2" s="10"/>
      <c r="G2" s="10"/>
      <c r="H2" s="43"/>
      <c r="I2" s="34"/>
      <c r="J2" t="s">
        <v>267</v>
      </c>
    </row>
    <row r="3" spans="1:10" ht="50.1" customHeight="1">
      <c r="A3" s="35">
        <v>1</v>
      </c>
      <c r="B3" s="35"/>
      <c r="C3" s="10"/>
      <c r="D3" s="10"/>
      <c r="E3" s="10" t="s">
        <v>268</v>
      </c>
      <c r="F3" s="78" t="s">
        <v>269</v>
      </c>
      <c r="G3" s="14" t="s">
        <v>232</v>
      </c>
      <c r="H3" s="40" t="s">
        <v>270</v>
      </c>
      <c r="I3" s="34" t="s">
        <v>271</v>
      </c>
    </row>
    <row r="4" spans="1:10" ht="30">
      <c r="A4" s="35">
        <v>1</v>
      </c>
      <c r="B4" s="35"/>
      <c r="C4" s="10"/>
      <c r="D4" s="10"/>
      <c r="E4" s="10" t="s">
        <v>272</v>
      </c>
      <c r="F4" s="10" t="s">
        <v>273</v>
      </c>
      <c r="G4" s="23" t="s">
        <v>233</v>
      </c>
      <c r="H4" s="36" t="s">
        <v>274</v>
      </c>
      <c r="I4" s="5" t="s">
        <v>271</v>
      </c>
    </row>
    <row r="5" spans="1:10" ht="75">
      <c r="A5" s="35">
        <v>1</v>
      </c>
      <c r="B5" s="35"/>
      <c r="C5" s="10"/>
      <c r="D5" s="10"/>
      <c r="E5" s="10" t="s">
        <v>275</v>
      </c>
      <c r="F5" s="10" t="s">
        <v>276</v>
      </c>
      <c r="G5" s="23" t="s">
        <v>234</v>
      </c>
      <c r="H5" s="43" t="s">
        <v>277</v>
      </c>
      <c r="I5" s="34" t="s">
        <v>271</v>
      </c>
    </row>
    <row r="6" spans="1:10" ht="45">
      <c r="A6" s="35">
        <v>1</v>
      </c>
      <c r="B6" s="35"/>
      <c r="C6" s="10"/>
      <c r="D6" s="10"/>
      <c r="E6" s="10" t="s">
        <v>278</v>
      </c>
      <c r="F6" s="10" t="s">
        <v>279</v>
      </c>
      <c r="G6" s="23" t="s">
        <v>235</v>
      </c>
      <c r="H6" s="43" t="s">
        <v>280</v>
      </c>
      <c r="I6" s="34" t="s">
        <v>271</v>
      </c>
    </row>
    <row r="7" spans="1:10" ht="45">
      <c r="A7" s="35">
        <v>1</v>
      </c>
      <c r="B7" s="35"/>
      <c r="C7" s="10"/>
      <c r="D7" s="10"/>
      <c r="E7" s="10"/>
      <c r="F7" s="10"/>
      <c r="G7" s="23" t="s">
        <v>236</v>
      </c>
      <c r="H7" s="43" t="s">
        <v>281</v>
      </c>
      <c r="I7" s="34" t="s">
        <v>271</v>
      </c>
    </row>
    <row r="8" spans="1:10" ht="30">
      <c r="A8" s="35">
        <v>1</v>
      </c>
      <c r="B8" s="35"/>
      <c r="C8" s="10"/>
      <c r="D8" s="10"/>
      <c r="E8" s="10"/>
      <c r="F8" s="10"/>
      <c r="G8" s="23" t="s">
        <v>237</v>
      </c>
      <c r="H8" s="43" t="s">
        <v>282</v>
      </c>
      <c r="I8" s="34" t="s">
        <v>283</v>
      </c>
    </row>
    <row r="9" spans="1:10" ht="30">
      <c r="A9" s="35">
        <v>1</v>
      </c>
      <c r="B9" s="35"/>
      <c r="C9" s="10"/>
      <c r="D9" s="10"/>
      <c r="E9" s="10"/>
      <c r="F9" s="10"/>
      <c r="G9" s="23" t="s">
        <v>239</v>
      </c>
      <c r="H9" s="43" t="s">
        <v>284</v>
      </c>
      <c r="I9" s="34" t="s">
        <v>271</v>
      </c>
    </row>
    <row r="10" spans="1:10" ht="45">
      <c r="A10" s="35">
        <v>1</v>
      </c>
      <c r="B10" s="35"/>
      <c r="C10" s="10"/>
      <c r="D10" s="10"/>
      <c r="E10" s="10"/>
      <c r="F10" s="10"/>
      <c r="G10" s="23" t="s">
        <v>240</v>
      </c>
      <c r="H10" s="43" t="s">
        <v>285</v>
      </c>
      <c r="I10" s="34" t="s">
        <v>271</v>
      </c>
    </row>
    <row r="11" spans="1:10" ht="45.75">
      <c r="A11" s="35">
        <v>1</v>
      </c>
      <c r="B11" s="35"/>
      <c r="C11" s="10"/>
      <c r="D11" s="10"/>
      <c r="E11" s="10"/>
      <c r="F11" s="10"/>
      <c r="G11" s="63" t="s">
        <v>243</v>
      </c>
      <c r="H11" s="43" t="s">
        <v>286</v>
      </c>
      <c r="I11" s="34" t="s">
        <v>271</v>
      </c>
    </row>
    <row r="12" spans="1:10" ht="45.75">
      <c r="A12" s="35">
        <v>1</v>
      </c>
      <c r="B12" s="35"/>
      <c r="C12" s="10"/>
      <c r="D12" s="10"/>
      <c r="E12" s="10"/>
      <c r="F12" s="10"/>
      <c r="G12" s="63" t="s">
        <v>244</v>
      </c>
      <c r="H12" s="43" t="s">
        <v>287</v>
      </c>
      <c r="I12" s="34" t="s">
        <v>271</v>
      </c>
    </row>
    <row r="13" spans="1:10">
      <c r="A13" s="35">
        <v>1</v>
      </c>
      <c r="B13" s="35"/>
      <c r="C13" s="10"/>
      <c r="D13" s="10"/>
      <c r="E13" s="10"/>
      <c r="F13" s="10"/>
      <c r="G13" s="63" t="s">
        <v>245</v>
      </c>
      <c r="H13" s="43" t="s">
        <v>288</v>
      </c>
      <c r="I13" s="34" t="s">
        <v>271</v>
      </c>
    </row>
    <row r="14" spans="1:10" ht="45.75">
      <c r="A14" s="35">
        <v>1</v>
      </c>
      <c r="B14" s="35"/>
      <c r="C14" s="10"/>
      <c r="D14" s="10"/>
      <c r="E14" s="10"/>
      <c r="F14" s="10"/>
      <c r="G14" s="63" t="s">
        <v>246</v>
      </c>
      <c r="H14" s="43" t="s">
        <v>289</v>
      </c>
      <c r="I14" s="34" t="s">
        <v>290</v>
      </c>
    </row>
    <row r="15" spans="1:10" ht="30.75">
      <c r="A15" s="35">
        <v>1</v>
      </c>
      <c r="B15" s="35"/>
      <c r="C15" s="10"/>
      <c r="D15" s="10"/>
      <c r="E15" s="10"/>
      <c r="F15" s="10"/>
      <c r="G15" s="63" t="s">
        <v>247</v>
      </c>
      <c r="H15" s="43" t="s">
        <v>291</v>
      </c>
      <c r="I15" s="34" t="s">
        <v>271</v>
      </c>
    </row>
    <row r="16" spans="1:10" ht="60.75">
      <c r="A16" s="35">
        <v>1</v>
      </c>
      <c r="B16" s="35"/>
      <c r="C16" s="10"/>
      <c r="D16" s="10"/>
      <c r="E16" s="10"/>
      <c r="F16" s="10"/>
      <c r="G16" s="63" t="s">
        <v>248</v>
      </c>
      <c r="H16" s="43" t="s">
        <v>292</v>
      </c>
      <c r="I16" s="34" t="s">
        <v>271</v>
      </c>
    </row>
    <row r="17" spans="1:10" ht="45.75">
      <c r="A17" s="35">
        <v>1</v>
      </c>
      <c r="B17" s="35"/>
      <c r="C17" s="10"/>
      <c r="D17" s="10"/>
      <c r="E17" s="10"/>
      <c r="F17" s="10"/>
      <c r="G17" s="63" t="s">
        <v>249</v>
      </c>
      <c r="H17" s="43" t="s">
        <v>293</v>
      </c>
      <c r="I17" s="34" t="s">
        <v>271</v>
      </c>
    </row>
    <row r="18" spans="1:10" ht="76.5">
      <c r="A18" s="35">
        <v>1</v>
      </c>
      <c r="B18" s="35"/>
      <c r="C18" s="10"/>
      <c r="D18" s="10"/>
      <c r="E18" s="10"/>
      <c r="F18" s="10"/>
      <c r="G18" s="63" t="s">
        <v>250</v>
      </c>
      <c r="H18" s="43" t="s">
        <v>294</v>
      </c>
      <c r="I18" s="34" t="s">
        <v>271</v>
      </c>
    </row>
    <row r="19" spans="1:10" s="66" customFormat="1" ht="45.75">
      <c r="A19" s="35">
        <v>1</v>
      </c>
      <c r="B19" s="35"/>
      <c r="C19" s="10"/>
      <c r="D19" s="10"/>
      <c r="E19" s="10"/>
      <c r="F19" s="10"/>
      <c r="G19" s="63" t="s">
        <v>251</v>
      </c>
      <c r="H19" s="43" t="s">
        <v>295</v>
      </c>
      <c r="I19" s="34" t="s">
        <v>271</v>
      </c>
      <c r="J19"/>
    </row>
    <row r="20" spans="1:10" ht="30.75">
      <c r="A20" s="35">
        <v>1</v>
      </c>
      <c r="B20" s="64"/>
      <c r="C20" s="65"/>
      <c r="D20" s="65"/>
      <c r="E20" s="65"/>
      <c r="F20" s="65"/>
      <c r="G20" s="63" t="s">
        <v>252</v>
      </c>
      <c r="H20" s="43" t="s">
        <v>296</v>
      </c>
      <c r="I20" s="34" t="s">
        <v>271</v>
      </c>
      <c r="J20" s="66"/>
    </row>
    <row r="21" spans="1:10" ht="30.75">
      <c r="A21" s="35">
        <v>1</v>
      </c>
      <c r="B21" s="35"/>
      <c r="C21" s="10"/>
      <c r="D21" s="10"/>
      <c r="E21" s="10"/>
      <c r="F21" s="10"/>
      <c r="G21" s="63" t="s">
        <v>253</v>
      </c>
      <c r="H21" s="43" t="s">
        <v>297</v>
      </c>
      <c r="I21" s="34" t="s">
        <v>290</v>
      </c>
    </row>
    <row r="22" spans="1:10" ht="30.75">
      <c r="A22" s="35">
        <v>1</v>
      </c>
      <c r="B22" s="35"/>
      <c r="C22" s="10"/>
      <c r="D22" s="10"/>
      <c r="E22" s="10"/>
      <c r="F22" s="10"/>
      <c r="G22" s="23"/>
      <c r="H22" s="43" t="s">
        <v>298</v>
      </c>
      <c r="I22" s="34" t="s">
        <v>290</v>
      </c>
    </row>
    <row r="23" spans="1:10" s="63" customFormat="1" ht="30.75">
      <c r="A23" s="35">
        <v>1</v>
      </c>
      <c r="B23" s="35"/>
      <c r="C23" s="10"/>
      <c r="D23" s="10"/>
      <c r="E23" s="10"/>
      <c r="F23" s="10"/>
      <c r="G23" s="67"/>
      <c r="H23" s="43" t="s">
        <v>299</v>
      </c>
      <c r="I23" s="34" t="s">
        <v>271</v>
      </c>
      <c r="J23"/>
    </row>
    <row r="24" spans="1:10" s="10" customFormat="1">
      <c r="A24" s="35">
        <v>2</v>
      </c>
      <c r="B24" s="35" t="s">
        <v>300</v>
      </c>
      <c r="C24" s="10" t="s">
        <v>301</v>
      </c>
      <c r="D24" s="10" t="s">
        <v>302</v>
      </c>
      <c r="G24" s="14"/>
      <c r="H24" s="36"/>
      <c r="I24" s="34"/>
      <c r="J24" t="s">
        <v>267</v>
      </c>
    </row>
    <row r="25" spans="1:10" s="10" customFormat="1" ht="45.75">
      <c r="A25" s="35">
        <v>2</v>
      </c>
      <c r="B25" s="35"/>
      <c r="E25" s="10" t="s">
        <v>268</v>
      </c>
      <c r="F25" s="10" t="s">
        <v>269</v>
      </c>
      <c r="G25" s="14" t="s">
        <v>232</v>
      </c>
      <c r="H25" s="40" t="s">
        <v>270</v>
      </c>
      <c r="I25" s="34" t="s">
        <v>271</v>
      </c>
      <c r="J25"/>
    </row>
    <row r="26" spans="1:10" s="10" customFormat="1" ht="30.75">
      <c r="A26" s="35">
        <v>2</v>
      </c>
      <c r="B26" s="35"/>
      <c r="E26" s="10" t="s">
        <v>272</v>
      </c>
      <c r="F26" s="10" t="s">
        <v>273</v>
      </c>
      <c r="G26" s="23" t="s">
        <v>233</v>
      </c>
      <c r="H26" s="36" t="s">
        <v>274</v>
      </c>
      <c r="I26" s="5" t="s">
        <v>271</v>
      </c>
      <c r="J26"/>
    </row>
    <row r="27" spans="1:10" s="10" customFormat="1" ht="76.5">
      <c r="A27" s="35">
        <v>2</v>
      </c>
      <c r="B27" s="35"/>
      <c r="E27" s="10" t="s">
        <v>275</v>
      </c>
      <c r="F27" s="10" t="s">
        <v>276</v>
      </c>
      <c r="G27" s="23" t="s">
        <v>234</v>
      </c>
      <c r="H27" s="43" t="s">
        <v>277</v>
      </c>
      <c r="I27" s="34" t="s">
        <v>271</v>
      </c>
      <c r="J27"/>
    </row>
    <row r="28" spans="1:10" s="10" customFormat="1" ht="45.75">
      <c r="A28" s="35">
        <v>2</v>
      </c>
      <c r="B28" s="35"/>
      <c r="E28" s="10" t="s">
        <v>278</v>
      </c>
      <c r="F28" s="10" t="s">
        <v>279</v>
      </c>
      <c r="G28" s="23" t="s">
        <v>235</v>
      </c>
      <c r="H28" s="43" t="s">
        <v>280</v>
      </c>
      <c r="I28" s="34" t="s">
        <v>271</v>
      </c>
      <c r="J28"/>
    </row>
    <row r="29" spans="1:10" s="10" customFormat="1" ht="45.75">
      <c r="A29" s="35">
        <v>2</v>
      </c>
      <c r="B29" s="35"/>
      <c r="G29" s="23" t="s">
        <v>236</v>
      </c>
      <c r="H29" s="43" t="s">
        <v>281</v>
      </c>
      <c r="I29" s="34" t="s">
        <v>271</v>
      </c>
      <c r="J29"/>
    </row>
    <row r="30" spans="1:10" s="10" customFormat="1" ht="30.75">
      <c r="A30" s="35">
        <v>2</v>
      </c>
      <c r="B30" s="35"/>
      <c r="G30" s="23" t="s">
        <v>237</v>
      </c>
      <c r="H30" s="43" t="s">
        <v>282</v>
      </c>
      <c r="I30" s="34" t="s">
        <v>283</v>
      </c>
      <c r="J30"/>
    </row>
    <row r="31" spans="1:10" s="10" customFormat="1" ht="30.75">
      <c r="A31" s="35">
        <v>2</v>
      </c>
      <c r="B31" s="35"/>
      <c r="G31" s="23" t="s">
        <v>239</v>
      </c>
      <c r="H31" s="43" t="s">
        <v>284</v>
      </c>
      <c r="I31" s="34" t="s">
        <v>271</v>
      </c>
      <c r="J31"/>
    </row>
    <row r="32" spans="1:10" s="10" customFormat="1" ht="45.75">
      <c r="A32" s="35">
        <v>2</v>
      </c>
      <c r="B32" s="35"/>
      <c r="G32" s="23" t="s">
        <v>240</v>
      </c>
      <c r="H32" s="43" t="s">
        <v>285</v>
      </c>
      <c r="I32" s="34" t="s">
        <v>271</v>
      </c>
      <c r="J32"/>
    </row>
    <row r="33" spans="1:10" s="10" customFormat="1" ht="45.75">
      <c r="A33" s="35">
        <v>2</v>
      </c>
      <c r="B33" s="35"/>
      <c r="G33" s="63" t="s">
        <v>243</v>
      </c>
      <c r="H33" s="43" t="s">
        <v>286</v>
      </c>
      <c r="I33" s="34" t="s">
        <v>271</v>
      </c>
      <c r="J33"/>
    </row>
    <row r="34" spans="1:10" s="10" customFormat="1" ht="45.75">
      <c r="A34" s="35">
        <v>2</v>
      </c>
      <c r="B34" s="35"/>
      <c r="G34" s="63" t="s">
        <v>244</v>
      </c>
      <c r="H34" s="43" t="s">
        <v>287</v>
      </c>
      <c r="I34" s="34" t="s">
        <v>271</v>
      </c>
      <c r="J34"/>
    </row>
    <row r="35" spans="1:10">
      <c r="A35" s="35">
        <v>2</v>
      </c>
      <c r="B35" s="35"/>
      <c r="C35" s="10"/>
      <c r="D35" s="10"/>
      <c r="E35" s="10"/>
      <c r="F35" s="10"/>
      <c r="G35" s="63" t="s">
        <v>245</v>
      </c>
      <c r="H35" s="43" t="s">
        <v>288</v>
      </c>
      <c r="I35" s="34" t="s">
        <v>271</v>
      </c>
    </row>
    <row r="36" spans="1:10" ht="45.75">
      <c r="A36" s="35">
        <v>2</v>
      </c>
      <c r="B36" s="35"/>
      <c r="C36" s="10"/>
      <c r="D36" s="10"/>
      <c r="E36" s="10"/>
      <c r="F36" s="10"/>
      <c r="G36" s="63" t="s">
        <v>246</v>
      </c>
      <c r="H36" s="43" t="s">
        <v>289</v>
      </c>
      <c r="I36" s="34" t="s">
        <v>290</v>
      </c>
    </row>
    <row r="37" spans="1:10" ht="30.75">
      <c r="A37" s="35">
        <v>2</v>
      </c>
      <c r="B37" s="35"/>
      <c r="C37" s="10"/>
      <c r="D37" s="10"/>
      <c r="E37" s="10"/>
      <c r="F37" s="10"/>
      <c r="G37" s="63" t="s">
        <v>247</v>
      </c>
      <c r="H37" s="43" t="s">
        <v>291</v>
      </c>
      <c r="I37" s="34" t="s">
        <v>271</v>
      </c>
    </row>
    <row r="38" spans="1:10" ht="60.75">
      <c r="A38" s="35">
        <v>2</v>
      </c>
      <c r="B38" s="35"/>
      <c r="C38" s="10"/>
      <c r="D38" s="10"/>
      <c r="E38" s="10"/>
      <c r="F38" s="10"/>
      <c r="G38" s="63" t="s">
        <v>248</v>
      </c>
      <c r="H38" s="43" t="s">
        <v>292</v>
      </c>
      <c r="I38" s="34" t="s">
        <v>271</v>
      </c>
    </row>
    <row r="39" spans="1:10" ht="45.75">
      <c r="A39" s="35">
        <v>2</v>
      </c>
      <c r="B39" s="35"/>
      <c r="C39" s="10"/>
      <c r="D39" s="10"/>
      <c r="E39" s="10"/>
      <c r="F39" s="10"/>
      <c r="G39" s="63" t="s">
        <v>249</v>
      </c>
      <c r="H39" s="43" t="s">
        <v>293</v>
      </c>
      <c r="I39" s="34" t="s">
        <v>271</v>
      </c>
    </row>
    <row r="40" spans="1:10" ht="76.5">
      <c r="A40" s="35">
        <v>2</v>
      </c>
      <c r="B40" s="35"/>
      <c r="C40" s="10"/>
      <c r="D40" s="10"/>
      <c r="E40" s="10"/>
      <c r="F40" s="10"/>
      <c r="G40" s="63" t="s">
        <v>250</v>
      </c>
      <c r="H40" s="43" t="s">
        <v>294</v>
      </c>
      <c r="I40" s="34" t="s">
        <v>271</v>
      </c>
    </row>
    <row r="41" spans="1:10" ht="45.75">
      <c r="A41" s="35">
        <v>2</v>
      </c>
      <c r="B41" s="35"/>
      <c r="C41" s="10"/>
      <c r="D41" s="10"/>
      <c r="E41" s="10"/>
      <c r="F41" s="10"/>
      <c r="G41" s="63" t="s">
        <v>251</v>
      </c>
      <c r="H41" s="43" t="s">
        <v>295</v>
      </c>
      <c r="I41" s="34" t="s">
        <v>271</v>
      </c>
    </row>
    <row r="42" spans="1:10" ht="30.75">
      <c r="A42" s="35">
        <v>2</v>
      </c>
      <c r="B42" s="35"/>
      <c r="C42" s="10"/>
      <c r="D42" s="10"/>
      <c r="E42" s="10"/>
      <c r="F42" s="10"/>
      <c r="G42" s="63" t="s">
        <v>252</v>
      </c>
      <c r="H42" s="43" t="s">
        <v>296</v>
      </c>
      <c r="I42" s="34" t="s">
        <v>271</v>
      </c>
    </row>
    <row r="43" spans="1:10" ht="30.75">
      <c r="A43" s="35">
        <v>2</v>
      </c>
      <c r="B43" s="35"/>
      <c r="C43" s="10"/>
      <c r="D43" s="10"/>
      <c r="E43" s="10"/>
      <c r="F43" s="10"/>
      <c r="G43" s="63" t="s">
        <v>253</v>
      </c>
      <c r="H43" s="43" t="s">
        <v>297</v>
      </c>
      <c r="I43" s="34" t="s">
        <v>290</v>
      </c>
    </row>
    <row r="44" spans="1:10" ht="30.75">
      <c r="A44" s="35"/>
      <c r="B44" s="35"/>
      <c r="C44" s="10"/>
      <c r="D44" s="10"/>
      <c r="E44" s="10"/>
      <c r="F44" s="10"/>
      <c r="G44" s="23"/>
      <c r="H44" s="43" t="s">
        <v>298</v>
      </c>
      <c r="I44" s="34" t="s">
        <v>290</v>
      </c>
    </row>
    <row r="45" spans="1:10" ht="30.75">
      <c r="A45" s="35">
        <v>2</v>
      </c>
      <c r="B45" s="35"/>
      <c r="C45" s="10"/>
      <c r="D45" s="10"/>
      <c r="E45" s="10"/>
      <c r="F45" s="10"/>
      <c r="G45" s="67"/>
      <c r="H45" s="43" t="s">
        <v>299</v>
      </c>
      <c r="I45" s="34" t="s">
        <v>271</v>
      </c>
    </row>
    <row r="46" spans="1:10">
      <c r="A46" s="35">
        <v>2</v>
      </c>
      <c r="B46" s="35"/>
      <c r="C46" s="10"/>
      <c r="D46" s="10"/>
      <c r="E46" s="10"/>
      <c r="F46" s="10"/>
      <c r="G46" s="10"/>
      <c r="H46" s="43"/>
      <c r="I46" s="34"/>
    </row>
    <row r="47" spans="1:10">
      <c r="A47" s="35">
        <v>3</v>
      </c>
      <c r="B47" s="35" t="s">
        <v>303</v>
      </c>
      <c r="C47" s="10" t="s">
        <v>304</v>
      </c>
      <c r="D47" s="10" t="s">
        <v>305</v>
      </c>
      <c r="E47" s="10"/>
      <c r="F47" s="10"/>
      <c r="G47" s="14"/>
      <c r="H47" s="36"/>
      <c r="I47" s="34"/>
      <c r="J47" t="s">
        <v>267</v>
      </c>
    </row>
    <row r="48" spans="1:10" ht="45.75">
      <c r="A48" s="35">
        <v>3</v>
      </c>
      <c r="B48" s="35"/>
      <c r="C48" s="10"/>
      <c r="D48" s="10"/>
      <c r="E48" s="10" t="s">
        <v>268</v>
      </c>
      <c r="F48" s="10" t="s">
        <v>269</v>
      </c>
      <c r="G48" s="14" t="s">
        <v>232</v>
      </c>
      <c r="H48" s="40" t="s">
        <v>270</v>
      </c>
      <c r="I48" s="34" t="s">
        <v>271</v>
      </c>
    </row>
    <row r="49" spans="1:9" ht="30.75">
      <c r="A49" s="35">
        <v>3</v>
      </c>
      <c r="B49" s="35"/>
      <c r="C49" s="10"/>
      <c r="D49" s="10"/>
      <c r="E49" s="10" t="s">
        <v>272</v>
      </c>
      <c r="F49" s="10" t="s">
        <v>273</v>
      </c>
      <c r="G49" s="23" t="s">
        <v>233</v>
      </c>
      <c r="H49" s="36" t="s">
        <v>274</v>
      </c>
      <c r="I49" s="5" t="s">
        <v>271</v>
      </c>
    </row>
    <row r="50" spans="1:9" ht="76.5">
      <c r="A50" s="35">
        <v>3</v>
      </c>
      <c r="B50" s="35"/>
      <c r="C50" s="10"/>
      <c r="D50" s="10"/>
      <c r="E50" s="10" t="s">
        <v>275</v>
      </c>
      <c r="F50" s="10" t="s">
        <v>276</v>
      </c>
      <c r="G50" s="23" t="s">
        <v>234</v>
      </c>
      <c r="H50" s="43" t="s">
        <v>277</v>
      </c>
      <c r="I50" s="34" t="s">
        <v>271</v>
      </c>
    </row>
    <row r="51" spans="1:9" ht="45.75">
      <c r="A51" s="35">
        <v>3</v>
      </c>
      <c r="B51" s="35"/>
      <c r="C51" s="10"/>
      <c r="D51" s="10"/>
      <c r="E51" s="10" t="s">
        <v>278</v>
      </c>
      <c r="F51" s="10" t="s">
        <v>279</v>
      </c>
      <c r="G51" s="23" t="s">
        <v>235</v>
      </c>
      <c r="H51" s="43" t="s">
        <v>280</v>
      </c>
      <c r="I51" s="34" t="s">
        <v>271</v>
      </c>
    </row>
    <row r="52" spans="1:9" ht="45.75">
      <c r="A52" s="35">
        <v>3</v>
      </c>
      <c r="B52" s="35"/>
      <c r="C52" s="10"/>
      <c r="D52" s="10"/>
      <c r="E52" s="10"/>
      <c r="F52" s="10"/>
      <c r="G52" s="23" t="s">
        <v>236</v>
      </c>
      <c r="H52" s="43" t="s">
        <v>281</v>
      </c>
      <c r="I52" s="34" t="s">
        <v>271</v>
      </c>
    </row>
    <row r="53" spans="1:9" ht="30.75">
      <c r="A53" s="35">
        <v>3</v>
      </c>
      <c r="B53" s="35"/>
      <c r="C53" s="10"/>
      <c r="D53" s="10"/>
      <c r="E53" s="10"/>
      <c r="F53" s="10"/>
      <c r="G53" s="23" t="s">
        <v>237</v>
      </c>
      <c r="H53" s="43" t="s">
        <v>282</v>
      </c>
      <c r="I53" s="34" t="s">
        <v>283</v>
      </c>
    </row>
    <row r="54" spans="1:9" ht="30.75">
      <c r="A54" s="35">
        <v>3</v>
      </c>
      <c r="B54" s="35"/>
      <c r="C54" s="10"/>
      <c r="D54" s="10"/>
      <c r="E54" s="10"/>
      <c r="F54" s="10"/>
      <c r="G54" s="23" t="s">
        <v>239</v>
      </c>
      <c r="H54" s="43" t="s">
        <v>284</v>
      </c>
      <c r="I54" s="34" t="s">
        <v>271</v>
      </c>
    </row>
    <row r="55" spans="1:9" ht="45.75">
      <c r="A55" s="35">
        <v>3</v>
      </c>
      <c r="B55" s="35"/>
      <c r="C55" s="10"/>
      <c r="D55" s="10"/>
      <c r="E55" s="10"/>
      <c r="F55" s="10"/>
      <c r="G55" s="23" t="s">
        <v>240</v>
      </c>
      <c r="H55" s="43" t="s">
        <v>285</v>
      </c>
      <c r="I55" s="34" t="s">
        <v>271</v>
      </c>
    </row>
    <row r="56" spans="1:9" ht="45.75">
      <c r="A56" s="35">
        <v>3</v>
      </c>
      <c r="B56" s="35"/>
      <c r="C56" s="10"/>
      <c r="D56" s="10"/>
      <c r="E56" s="10"/>
      <c r="F56" s="10"/>
      <c r="G56" s="63" t="s">
        <v>243</v>
      </c>
      <c r="H56" s="43"/>
      <c r="I56" s="34"/>
    </row>
    <row r="57" spans="1:9" ht="45.75">
      <c r="A57" s="35">
        <v>3</v>
      </c>
      <c r="B57" s="35"/>
      <c r="C57" s="10"/>
      <c r="D57" s="10"/>
      <c r="E57" s="10"/>
      <c r="F57" s="10"/>
      <c r="G57" s="63" t="s">
        <v>244</v>
      </c>
      <c r="H57" s="43"/>
      <c r="I57" s="34"/>
    </row>
    <row r="58" spans="1:9">
      <c r="A58" s="35">
        <v>3</v>
      </c>
      <c r="B58" s="35"/>
      <c r="C58" s="10"/>
      <c r="D58" s="10"/>
      <c r="E58" s="10"/>
      <c r="F58" s="10"/>
      <c r="G58" s="63" t="s">
        <v>245</v>
      </c>
      <c r="H58" s="43"/>
      <c r="I58" s="34"/>
    </row>
    <row r="59" spans="1:9" ht="45.75">
      <c r="A59" s="35">
        <v>3</v>
      </c>
      <c r="B59" s="35"/>
      <c r="C59" s="10"/>
      <c r="D59" s="10"/>
      <c r="E59" s="10"/>
      <c r="F59" s="10"/>
      <c r="G59" s="63" t="s">
        <v>246</v>
      </c>
      <c r="H59" s="43"/>
      <c r="I59" s="34"/>
    </row>
    <row r="60" spans="1:9">
      <c r="A60" s="35">
        <v>3</v>
      </c>
      <c r="B60" s="35"/>
      <c r="C60" s="10"/>
      <c r="D60" s="10"/>
      <c r="E60" s="10"/>
      <c r="F60" s="10"/>
      <c r="G60" s="63" t="s">
        <v>247</v>
      </c>
      <c r="H60" s="43"/>
      <c r="I60" s="34"/>
    </row>
    <row r="61" spans="1:9" ht="60.75">
      <c r="A61" s="35">
        <v>3</v>
      </c>
      <c r="B61" s="35"/>
      <c r="C61" s="10"/>
      <c r="D61" s="10"/>
      <c r="E61" s="10"/>
      <c r="F61" s="10"/>
      <c r="G61" s="63" t="s">
        <v>248</v>
      </c>
      <c r="H61" s="43"/>
      <c r="I61" s="34"/>
    </row>
    <row r="62" spans="1:9" ht="45.75">
      <c r="A62" s="35">
        <v>3</v>
      </c>
      <c r="B62" s="35"/>
      <c r="C62" s="10"/>
      <c r="D62" s="10"/>
      <c r="E62" s="10"/>
      <c r="F62" s="10"/>
      <c r="G62" s="63" t="s">
        <v>249</v>
      </c>
      <c r="H62" s="43"/>
      <c r="I62" s="34"/>
    </row>
    <row r="63" spans="1:9" ht="76.5">
      <c r="A63" s="35">
        <v>3</v>
      </c>
      <c r="B63" s="35"/>
      <c r="C63" s="10"/>
      <c r="D63" s="10"/>
      <c r="E63" s="10"/>
      <c r="F63" s="10"/>
      <c r="G63" s="63" t="s">
        <v>250</v>
      </c>
      <c r="H63" s="43"/>
      <c r="I63" s="34"/>
    </row>
    <row r="64" spans="1:9" ht="45.75">
      <c r="A64" s="35">
        <v>3</v>
      </c>
      <c r="B64" s="35"/>
      <c r="C64" s="10"/>
      <c r="D64" s="10"/>
      <c r="E64" s="10"/>
      <c r="F64" s="10"/>
      <c r="G64" s="63" t="s">
        <v>251</v>
      </c>
      <c r="H64" s="43"/>
      <c r="I64" s="34"/>
    </row>
    <row r="65" spans="1:9" ht="30.75">
      <c r="A65" s="35">
        <v>3</v>
      </c>
      <c r="B65" s="35"/>
      <c r="C65" s="10"/>
      <c r="D65" s="10"/>
      <c r="E65" s="10"/>
      <c r="F65" s="10"/>
      <c r="G65" s="63" t="s">
        <v>252</v>
      </c>
      <c r="H65" s="43"/>
      <c r="I65" s="34"/>
    </row>
    <row r="66" spans="1:9" ht="30.75">
      <c r="A66" s="35">
        <v>3</v>
      </c>
      <c r="B66" s="35"/>
      <c r="C66" s="10"/>
      <c r="D66" s="10"/>
      <c r="E66" s="10"/>
      <c r="F66" s="10"/>
      <c r="G66" s="63" t="s">
        <v>253</v>
      </c>
      <c r="H66" s="43"/>
      <c r="I66" s="34"/>
    </row>
  </sheetData>
  <phoneticPr fontId="9" type="noConversion"/>
  <conditionalFormatting sqref="A2:J2 I3:J3 A3:F4 H4:J4 I25 H26:I26 A47:J47 I48 H49:I49 A5:J10 A22:J24 A11:F21 H11:J21 G27:I32 G44:I45 H33:I43 A25:F46 J25:J46 H46:I46 A48:F66 J48:J66 G50:I66 A67:J111">
    <cfRule type="expression" dxfId="55" priority="6">
      <formula>$B2&gt;0</formula>
    </cfRule>
  </conditionalFormatting>
  <conditionalFormatting sqref="G3">
    <cfRule type="expression" dxfId="54" priority="24">
      <formula>$B4&gt;0</formula>
    </cfRule>
  </conditionalFormatting>
  <conditionalFormatting sqref="G25">
    <cfRule type="expression" dxfId="53" priority="2">
      <formula>$B26&gt;0</formula>
    </cfRule>
  </conditionalFormatting>
  <conditionalFormatting sqref="G48">
    <cfRule type="expression" dxfId="52" priority="1">
      <formula>$B49&gt;0</formula>
    </cfRule>
  </conditionalFormatting>
  <conditionalFormatting sqref="G11:G21 G34:G43">
    <cfRule type="expression" dxfId="51" priority="35">
      <formula>#REF!&gt;0</formula>
    </cfRule>
  </conditionalFormatting>
  <conditionalFormatting sqref="G33">
    <cfRule type="expression" dxfId="50" priority="37">
      <formula>$B46&gt;0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35741BA-190D-4B5F-AC76-E4EFB57B6D3F}">
          <x14:formula1>
            <xm:f>'5.SB'!#REF!</xm:f>
          </x14:formula1>
          <xm:sqref>G2:G3 G5:G25 G47:G48 G27:G45 G50:G66</xm:sqref>
        </x14:dataValidation>
        <x14:dataValidation type="list" allowBlank="1" showInputMessage="1" showErrorMessage="1" xr:uid="{BDE93295-592B-4B21-8A7C-0DC93FE0874B}">
          <x14:formula1>
            <xm:f>AUX!$A$2:$A$17</xm:f>
          </x14:formula1>
          <xm:sqref>E2:E66</xm:sqref>
        </x14:dataValidation>
        <x14:dataValidation type="list" allowBlank="1" showInputMessage="1" showErrorMessage="1" xr:uid="{D1DB9144-C463-48C8-92AC-D184A12E70A1}">
          <x14:formula1>
            <xm:f>AUX!$B$2:$B$17</xm:f>
          </x14:formula1>
          <xm:sqref>I2:I66</xm:sqref>
        </x14:dataValidation>
        <x14:dataValidation type="list" allowBlank="1" showInputMessage="1" showErrorMessage="1" xr:uid="{40A0799D-B98A-4B32-9F42-5AABC508FDE8}">
          <x14:formula1>
            <xm:f>'4.CE2'!$E$2:$E$135</xm:f>
          </x14:formula1>
          <xm:sqref>H2:H66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100"/>
  <sheetViews>
    <sheetView workbookViewId="0">
      <selection activeCell="C68" sqref="C68"/>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9" t="s">
        <v>306</v>
      </c>
      <c r="B1" s="19" t="s">
        <v>255</v>
      </c>
      <c r="C1" s="19" t="s">
        <v>307</v>
      </c>
      <c r="D1" s="19" t="s">
        <v>308</v>
      </c>
      <c r="E1" s="19" t="s">
        <v>254</v>
      </c>
      <c r="F1" s="20" t="s">
        <v>309</v>
      </c>
      <c r="G1" s="19" t="s">
        <v>258</v>
      </c>
      <c r="H1" s="19" t="s">
        <v>310</v>
      </c>
      <c r="I1" s="19" t="s">
        <v>259</v>
      </c>
      <c r="J1" s="19" t="s">
        <v>260</v>
      </c>
      <c r="K1" s="19" t="s">
        <v>311</v>
      </c>
      <c r="L1" s="19" t="s">
        <v>262</v>
      </c>
      <c r="M1" s="19" t="s">
        <v>312</v>
      </c>
    </row>
    <row r="2" spans="1:13">
      <c r="A2" s="35">
        <v>1</v>
      </c>
      <c r="B2" s="35" t="s">
        <v>313</v>
      </c>
      <c r="C2" s="31" t="s">
        <v>314</v>
      </c>
      <c r="D2" s="31" t="s">
        <v>266</v>
      </c>
      <c r="E2" s="31" t="s">
        <v>315</v>
      </c>
      <c r="F2" s="31"/>
      <c r="G2" s="10"/>
      <c r="H2" s="10"/>
      <c r="I2" s="10"/>
      <c r="J2" s="10"/>
      <c r="K2" s="33"/>
      <c r="L2" s="34"/>
      <c r="M2" t="s">
        <v>267</v>
      </c>
    </row>
    <row r="3" spans="1:13" ht="60">
      <c r="A3" s="79">
        <v>1</v>
      </c>
      <c r="B3" s="35"/>
      <c r="C3" s="10"/>
      <c r="D3" s="10"/>
      <c r="E3" s="10"/>
      <c r="F3" s="10"/>
      <c r="G3" s="10" t="s">
        <v>268</v>
      </c>
      <c r="H3" s="10"/>
      <c r="I3" s="10"/>
      <c r="J3" s="14" t="s">
        <v>232</v>
      </c>
      <c r="K3" s="40" t="s">
        <v>270</v>
      </c>
      <c r="L3" s="34" t="s">
        <v>290</v>
      </c>
    </row>
    <row r="4" spans="1:13">
      <c r="A4" s="79">
        <v>1</v>
      </c>
      <c r="B4" s="35"/>
      <c r="C4" s="10"/>
      <c r="D4" s="10"/>
      <c r="E4" s="10"/>
      <c r="F4" s="10"/>
      <c r="G4" s="10" t="s">
        <v>275</v>
      </c>
      <c r="H4" s="10"/>
      <c r="I4" s="10"/>
      <c r="J4" s="23" t="s">
        <v>233</v>
      </c>
      <c r="K4" s="36" t="s">
        <v>274</v>
      </c>
      <c r="L4" s="34" t="s">
        <v>290</v>
      </c>
    </row>
    <row r="5" spans="1:13" ht="75">
      <c r="A5" s="79">
        <v>1</v>
      </c>
      <c r="B5" s="35"/>
      <c r="C5" s="10"/>
      <c r="D5" s="10"/>
      <c r="E5" s="10"/>
      <c r="F5" s="10"/>
      <c r="G5" s="10"/>
      <c r="H5" s="10"/>
      <c r="I5" s="10"/>
      <c r="J5" s="23" t="s">
        <v>234</v>
      </c>
      <c r="K5" s="43" t="s">
        <v>277</v>
      </c>
      <c r="L5" s="34" t="s">
        <v>290</v>
      </c>
    </row>
    <row r="6" spans="1:13" ht="45">
      <c r="A6" s="79">
        <v>1</v>
      </c>
      <c r="B6" s="35"/>
      <c r="C6" s="10"/>
      <c r="D6" s="10"/>
      <c r="E6" s="10"/>
      <c r="F6" s="10"/>
      <c r="G6" s="10"/>
      <c r="H6" s="10"/>
      <c r="I6" s="10"/>
      <c r="J6" s="23" t="s">
        <v>235</v>
      </c>
      <c r="K6" s="43" t="s">
        <v>280</v>
      </c>
      <c r="L6" s="34" t="s">
        <v>290</v>
      </c>
    </row>
    <row r="7" spans="1:13" ht="33.75" customHeight="1">
      <c r="A7" s="79">
        <v>1</v>
      </c>
      <c r="B7" s="35"/>
      <c r="C7" s="10"/>
      <c r="D7" s="10"/>
      <c r="E7" s="10"/>
      <c r="F7" s="10"/>
      <c r="G7" s="10"/>
      <c r="H7" s="10"/>
      <c r="I7" s="10"/>
      <c r="J7" s="23" t="s">
        <v>236</v>
      </c>
      <c r="K7" s="43" t="s">
        <v>281</v>
      </c>
      <c r="L7" s="34" t="s">
        <v>290</v>
      </c>
      <c r="M7" t="s">
        <v>267</v>
      </c>
    </row>
    <row r="8" spans="1:13" ht="30">
      <c r="A8" s="79">
        <v>1</v>
      </c>
      <c r="B8" s="35"/>
      <c r="C8" s="10"/>
      <c r="D8" s="10"/>
      <c r="E8" s="10"/>
      <c r="F8" s="10"/>
      <c r="G8" s="10"/>
      <c r="H8" s="10"/>
      <c r="I8" s="10"/>
      <c r="J8" s="23" t="s">
        <v>237</v>
      </c>
      <c r="K8" s="43" t="s">
        <v>282</v>
      </c>
      <c r="L8" s="34" t="s">
        <v>290</v>
      </c>
    </row>
    <row r="9" spans="1:13" ht="30">
      <c r="A9" s="79">
        <v>1</v>
      </c>
      <c r="B9" s="35"/>
      <c r="C9" s="10"/>
      <c r="D9" s="10"/>
      <c r="E9" s="10"/>
      <c r="F9" s="10"/>
      <c r="G9" s="10"/>
      <c r="H9" s="10"/>
      <c r="I9" s="10"/>
      <c r="J9" s="23" t="s">
        <v>239</v>
      </c>
      <c r="K9" s="43" t="s">
        <v>284</v>
      </c>
      <c r="L9" s="34" t="s">
        <v>290</v>
      </c>
    </row>
    <row r="10" spans="1:13" ht="45">
      <c r="A10" s="79">
        <v>1</v>
      </c>
      <c r="B10" s="35"/>
      <c r="C10" s="10"/>
      <c r="D10" s="10"/>
      <c r="E10" s="10"/>
      <c r="F10" s="10"/>
      <c r="G10" s="10"/>
      <c r="H10" s="10"/>
      <c r="I10" s="10"/>
      <c r="J10" s="23" t="s">
        <v>240</v>
      </c>
      <c r="K10" s="43" t="s">
        <v>285</v>
      </c>
      <c r="L10" s="34" t="s">
        <v>290</v>
      </c>
    </row>
    <row r="11" spans="1:13" ht="60">
      <c r="A11" s="79">
        <v>1</v>
      </c>
      <c r="B11" s="35"/>
      <c r="C11" s="10"/>
      <c r="D11" s="10"/>
      <c r="E11" s="10"/>
      <c r="F11" s="10"/>
      <c r="G11" s="10"/>
      <c r="H11" s="10"/>
      <c r="I11" s="10"/>
      <c r="J11" s="23" t="s">
        <v>241</v>
      </c>
      <c r="K11" s="43" t="s">
        <v>286</v>
      </c>
      <c r="L11" s="34" t="s">
        <v>290</v>
      </c>
    </row>
    <row r="12" spans="1:13" ht="45">
      <c r="A12" s="79">
        <v>1</v>
      </c>
      <c r="B12" s="35"/>
      <c r="C12" s="10"/>
      <c r="D12" s="10"/>
      <c r="E12" s="10"/>
      <c r="F12" s="10"/>
      <c r="G12" s="10"/>
      <c r="H12" s="10"/>
      <c r="I12" s="10"/>
      <c r="J12" s="23" t="s">
        <v>316</v>
      </c>
      <c r="K12" s="43" t="s">
        <v>287</v>
      </c>
      <c r="L12" s="34" t="s">
        <v>290</v>
      </c>
    </row>
    <row r="13" spans="1:13" ht="45">
      <c r="A13" s="79">
        <v>1</v>
      </c>
      <c r="B13" s="35"/>
      <c r="C13" s="10"/>
      <c r="D13" s="10"/>
      <c r="E13" s="10"/>
      <c r="F13" s="10"/>
      <c r="G13" s="10"/>
      <c r="H13" s="10"/>
      <c r="I13" s="10"/>
      <c r="J13" s="23" t="s">
        <v>317</v>
      </c>
      <c r="K13" s="43" t="s">
        <v>288</v>
      </c>
      <c r="L13" s="34" t="s">
        <v>290</v>
      </c>
    </row>
    <row r="14" spans="1:13" ht="30">
      <c r="A14" s="79">
        <v>1</v>
      </c>
      <c r="B14" s="35"/>
      <c r="C14" s="10"/>
      <c r="D14" s="10"/>
      <c r="E14" s="10"/>
      <c r="F14" s="10"/>
      <c r="G14" s="10"/>
      <c r="H14" s="10"/>
      <c r="I14" s="10"/>
      <c r="J14" s="23" t="s">
        <v>318</v>
      </c>
      <c r="K14" s="43" t="s">
        <v>289</v>
      </c>
      <c r="L14" s="34" t="s">
        <v>290</v>
      </c>
    </row>
    <row r="15" spans="1:13" ht="45">
      <c r="A15" s="79">
        <v>1</v>
      </c>
      <c r="B15" s="35"/>
      <c r="C15" s="10"/>
      <c r="D15" s="10"/>
      <c r="E15" s="10"/>
      <c r="F15" s="10"/>
      <c r="G15" s="10"/>
      <c r="H15" s="10"/>
      <c r="I15" s="10"/>
      <c r="J15" s="23" t="s">
        <v>319</v>
      </c>
      <c r="K15" s="43" t="s">
        <v>291</v>
      </c>
      <c r="L15" s="34" t="s">
        <v>290</v>
      </c>
    </row>
    <row r="16" spans="1:13" ht="45">
      <c r="A16" s="79">
        <v>1</v>
      </c>
      <c r="B16" s="35"/>
      <c r="C16" s="10"/>
      <c r="D16" s="10"/>
      <c r="E16" s="10"/>
      <c r="F16" s="10"/>
      <c r="G16" s="10"/>
      <c r="H16" s="10"/>
      <c r="I16" s="10"/>
      <c r="J16" s="63" t="s">
        <v>320</v>
      </c>
      <c r="K16" s="43" t="s">
        <v>292</v>
      </c>
      <c r="L16" s="34" t="s">
        <v>290</v>
      </c>
    </row>
    <row r="17" spans="1:12" ht="45">
      <c r="A17" s="79">
        <v>1</v>
      </c>
      <c r="B17" s="35"/>
      <c r="C17" s="10"/>
      <c r="D17" s="10"/>
      <c r="E17" s="10"/>
      <c r="F17" s="10"/>
      <c r="G17" s="10"/>
      <c r="H17" s="10"/>
      <c r="I17" s="10"/>
      <c r="J17" s="63" t="s">
        <v>321</v>
      </c>
      <c r="K17" s="43" t="s">
        <v>293</v>
      </c>
      <c r="L17" s="34" t="s">
        <v>290</v>
      </c>
    </row>
    <row r="18" spans="1:12" ht="45">
      <c r="A18" s="79">
        <v>1</v>
      </c>
      <c r="B18" s="35"/>
      <c r="C18" s="10"/>
      <c r="D18" s="10"/>
      <c r="E18" s="10"/>
      <c r="F18" s="10"/>
      <c r="G18" s="10"/>
      <c r="H18" s="10"/>
      <c r="I18" s="10"/>
      <c r="J18" s="23" t="s">
        <v>322</v>
      </c>
      <c r="K18" s="43" t="s">
        <v>294</v>
      </c>
      <c r="L18" s="34" t="s">
        <v>290</v>
      </c>
    </row>
    <row r="19" spans="1:12" ht="30">
      <c r="A19" s="79">
        <v>1</v>
      </c>
      <c r="B19" s="35"/>
      <c r="C19" s="10"/>
      <c r="D19" s="10"/>
      <c r="E19" s="10"/>
      <c r="F19" s="10"/>
      <c r="G19" s="10"/>
      <c r="H19" s="10"/>
      <c r="I19" s="10"/>
      <c r="J19" s="23" t="s">
        <v>323</v>
      </c>
      <c r="K19" s="43" t="s">
        <v>295</v>
      </c>
      <c r="L19" s="34" t="s">
        <v>290</v>
      </c>
    </row>
    <row r="20" spans="1:12" ht="30">
      <c r="A20" s="79">
        <v>1</v>
      </c>
      <c r="B20" s="35"/>
      <c r="C20" s="10"/>
      <c r="D20" s="10"/>
      <c r="E20" s="10"/>
      <c r="F20" s="10"/>
      <c r="G20" s="10"/>
      <c r="H20" s="10"/>
      <c r="I20" s="10"/>
      <c r="J20" s="23" t="s">
        <v>324</v>
      </c>
      <c r="K20" s="43" t="s">
        <v>296</v>
      </c>
      <c r="L20" s="34" t="s">
        <v>290</v>
      </c>
    </row>
    <row r="21" spans="1:12" ht="30">
      <c r="A21" s="79">
        <v>1</v>
      </c>
      <c r="B21" s="35"/>
      <c r="C21" s="10"/>
      <c r="D21" s="10"/>
      <c r="E21" s="10"/>
      <c r="F21" s="10"/>
      <c r="G21" s="10"/>
      <c r="H21" s="10"/>
      <c r="I21" s="10"/>
      <c r="J21" s="23" t="s">
        <v>325</v>
      </c>
      <c r="K21" s="43" t="s">
        <v>297</v>
      </c>
      <c r="L21" s="34" t="s">
        <v>290</v>
      </c>
    </row>
    <row r="22" spans="1:12" ht="30">
      <c r="A22" s="79">
        <v>1</v>
      </c>
      <c r="B22" s="35"/>
      <c r="C22" s="10"/>
      <c r="D22" s="10"/>
      <c r="E22" s="10"/>
      <c r="F22" s="10"/>
      <c r="G22" s="10"/>
      <c r="H22" s="10"/>
      <c r="I22" s="10"/>
      <c r="J22" s="23" t="s">
        <v>326</v>
      </c>
      <c r="K22" s="43" t="s">
        <v>298</v>
      </c>
      <c r="L22" s="34" t="s">
        <v>290</v>
      </c>
    </row>
    <row r="23" spans="1:12" ht="30">
      <c r="A23" s="79">
        <v>1</v>
      </c>
      <c r="B23" s="35"/>
      <c r="C23" s="10"/>
      <c r="D23" s="10"/>
      <c r="E23" s="10"/>
      <c r="F23" s="10"/>
      <c r="G23" s="10"/>
      <c r="H23" s="10"/>
      <c r="I23" s="10"/>
      <c r="J23" s="67" t="s">
        <v>327</v>
      </c>
      <c r="K23" s="43" t="s">
        <v>299</v>
      </c>
      <c r="L23" s="34" t="s">
        <v>290</v>
      </c>
    </row>
    <row r="24" spans="1:12" ht="60">
      <c r="A24" s="79">
        <v>1</v>
      </c>
      <c r="B24" s="35"/>
      <c r="C24" s="10"/>
      <c r="D24" s="10"/>
      <c r="E24" s="10"/>
      <c r="F24" s="10"/>
      <c r="G24" s="10"/>
      <c r="H24" s="10"/>
      <c r="I24" s="10"/>
      <c r="J24" s="63" t="s">
        <v>243</v>
      </c>
      <c r="K24" s="33"/>
      <c r="L24" s="34"/>
    </row>
    <row r="25" spans="1:12" ht="45">
      <c r="A25" s="79">
        <v>1</v>
      </c>
      <c r="B25" s="35"/>
      <c r="C25" s="10"/>
      <c r="D25" s="10"/>
      <c r="E25" s="10"/>
      <c r="F25" s="10"/>
      <c r="G25" s="10"/>
      <c r="H25" s="10"/>
      <c r="I25" s="10"/>
      <c r="J25" s="63" t="s">
        <v>244</v>
      </c>
      <c r="K25" s="33"/>
      <c r="L25" s="34"/>
    </row>
    <row r="26" spans="1:12">
      <c r="A26" s="79">
        <v>1</v>
      </c>
      <c r="B26" s="35"/>
      <c r="C26" s="10"/>
      <c r="D26" s="10"/>
      <c r="E26" s="10"/>
      <c r="F26" s="10"/>
      <c r="G26" s="10"/>
      <c r="H26" s="10"/>
      <c r="I26" s="10"/>
      <c r="J26" s="63" t="s">
        <v>245</v>
      </c>
      <c r="K26" s="33"/>
      <c r="L26" s="34"/>
    </row>
    <row r="27" spans="1:12" ht="60">
      <c r="A27" s="79">
        <v>1</v>
      </c>
      <c r="B27" s="35"/>
      <c r="C27" s="10"/>
      <c r="D27" s="10"/>
      <c r="E27" s="10"/>
      <c r="F27" s="10"/>
      <c r="G27" s="10"/>
      <c r="H27" s="10"/>
      <c r="I27" s="10"/>
      <c r="J27" s="63" t="s">
        <v>246</v>
      </c>
      <c r="K27" s="33"/>
      <c r="L27" s="34"/>
    </row>
    <row r="28" spans="1:12">
      <c r="A28" s="79">
        <v>1</v>
      </c>
      <c r="B28" s="35"/>
      <c r="C28" s="10"/>
      <c r="D28" s="10"/>
      <c r="E28" s="10"/>
      <c r="F28" s="10"/>
      <c r="G28" s="10"/>
      <c r="H28" s="10"/>
      <c r="I28" s="10"/>
      <c r="J28" s="63" t="s">
        <v>247</v>
      </c>
      <c r="K28" s="33"/>
      <c r="L28" s="34"/>
    </row>
    <row r="29" spans="1:12" ht="60">
      <c r="A29" s="79">
        <v>1</v>
      </c>
      <c r="B29" s="35"/>
      <c r="C29" s="10"/>
      <c r="D29" s="10"/>
      <c r="E29" s="10"/>
      <c r="F29" s="10"/>
      <c r="G29" s="10"/>
      <c r="H29" s="10"/>
      <c r="I29" s="10"/>
      <c r="J29" s="63" t="s">
        <v>248</v>
      </c>
      <c r="K29" s="33"/>
      <c r="L29" s="34"/>
    </row>
    <row r="30" spans="1:12" ht="45">
      <c r="A30" s="79">
        <v>1</v>
      </c>
      <c r="B30" s="35"/>
      <c r="C30" s="10"/>
      <c r="D30" s="10"/>
      <c r="E30" s="10"/>
      <c r="F30" s="10"/>
      <c r="G30" s="10"/>
      <c r="H30" s="10"/>
      <c r="I30" s="10"/>
      <c r="J30" s="63" t="s">
        <v>249</v>
      </c>
      <c r="K30" s="33"/>
      <c r="L30" s="34"/>
    </row>
    <row r="31" spans="1:12" ht="90">
      <c r="A31" s="79">
        <v>1</v>
      </c>
      <c r="B31" s="35"/>
      <c r="C31" s="10"/>
      <c r="D31" s="10"/>
      <c r="E31" s="10"/>
      <c r="F31" s="10"/>
      <c r="G31" s="10"/>
      <c r="H31" s="10"/>
      <c r="I31" s="10"/>
      <c r="J31" s="63" t="s">
        <v>250</v>
      </c>
      <c r="K31" s="33"/>
      <c r="L31" s="34"/>
    </row>
    <row r="32" spans="1:12" ht="45">
      <c r="A32" s="79">
        <v>1</v>
      </c>
      <c r="B32" s="35"/>
      <c r="C32" s="10"/>
      <c r="D32" s="10"/>
      <c r="E32" s="10"/>
      <c r="F32" s="10"/>
      <c r="G32" s="10"/>
      <c r="H32" s="10"/>
      <c r="I32" s="10"/>
      <c r="J32" s="63" t="s">
        <v>251</v>
      </c>
      <c r="K32" s="33"/>
      <c r="L32" s="34"/>
    </row>
    <row r="33" spans="1:13" ht="30">
      <c r="A33" s="79">
        <v>1</v>
      </c>
      <c r="B33" s="35"/>
      <c r="C33" s="10"/>
      <c r="D33" s="10"/>
      <c r="E33" s="10"/>
      <c r="F33" s="10"/>
      <c r="G33" s="10"/>
      <c r="H33" s="10"/>
      <c r="I33" s="10"/>
      <c r="J33" s="63" t="s">
        <v>252</v>
      </c>
      <c r="K33" s="33"/>
      <c r="L33" s="34"/>
    </row>
    <row r="34" spans="1:13" ht="30">
      <c r="A34" s="79">
        <v>1</v>
      </c>
      <c r="B34" s="35"/>
      <c r="C34" s="10"/>
      <c r="D34" s="10"/>
      <c r="E34" s="10"/>
      <c r="F34" s="10"/>
      <c r="G34" s="10"/>
      <c r="H34" s="10"/>
      <c r="I34" s="10"/>
      <c r="J34" s="63" t="s">
        <v>253</v>
      </c>
      <c r="K34" s="33"/>
      <c r="L34" s="34"/>
    </row>
    <row r="35" spans="1:13" ht="30.75">
      <c r="A35" s="35">
        <v>2</v>
      </c>
      <c r="B35" s="35" t="s">
        <v>328</v>
      </c>
      <c r="C35" s="31" t="s">
        <v>314</v>
      </c>
      <c r="D35" s="31" t="s">
        <v>302</v>
      </c>
      <c r="E35" s="31" t="s">
        <v>329</v>
      </c>
      <c r="F35" s="31"/>
      <c r="G35" s="10"/>
      <c r="H35" s="10"/>
      <c r="I35" s="10"/>
      <c r="J35" s="10"/>
      <c r="K35" s="33"/>
      <c r="L35" s="34"/>
      <c r="M35" t="s">
        <v>267</v>
      </c>
    </row>
    <row r="36" spans="1:13" ht="60">
      <c r="A36" s="80">
        <v>2</v>
      </c>
      <c r="G36" t="s">
        <v>268</v>
      </c>
      <c r="J36" s="72" t="s">
        <v>232</v>
      </c>
      <c r="K36" s="75" t="s">
        <v>270</v>
      </c>
      <c r="L36" s="74" t="s">
        <v>290</v>
      </c>
    </row>
    <row r="37" spans="1:13">
      <c r="A37" s="80">
        <v>2</v>
      </c>
      <c r="G37" t="s">
        <v>275</v>
      </c>
      <c r="J37" s="23" t="s">
        <v>233</v>
      </c>
      <c r="K37" s="76" t="s">
        <v>274</v>
      </c>
      <c r="L37" s="74" t="s">
        <v>290</v>
      </c>
    </row>
    <row r="38" spans="1:13" ht="75">
      <c r="A38" s="80">
        <v>2</v>
      </c>
      <c r="J38" s="23" t="s">
        <v>234</v>
      </c>
      <c r="K38" s="77" t="s">
        <v>277</v>
      </c>
      <c r="L38" s="74" t="s">
        <v>290</v>
      </c>
    </row>
    <row r="39" spans="1:13" ht="45">
      <c r="A39" s="80">
        <v>2</v>
      </c>
      <c r="J39" s="23" t="s">
        <v>235</v>
      </c>
      <c r="K39" s="77" t="s">
        <v>280</v>
      </c>
      <c r="L39" s="74" t="s">
        <v>290</v>
      </c>
    </row>
    <row r="40" spans="1:13" ht="45">
      <c r="A40" s="80">
        <v>2</v>
      </c>
      <c r="J40" s="23" t="s">
        <v>236</v>
      </c>
      <c r="K40" s="77" t="s">
        <v>281</v>
      </c>
      <c r="L40" s="74" t="s">
        <v>290</v>
      </c>
    </row>
    <row r="41" spans="1:13" ht="30">
      <c r="A41" s="80">
        <v>2</v>
      </c>
      <c r="J41" s="23" t="s">
        <v>237</v>
      </c>
      <c r="K41" s="77" t="s">
        <v>282</v>
      </c>
      <c r="L41" s="74" t="s">
        <v>290</v>
      </c>
    </row>
    <row r="42" spans="1:13" ht="30">
      <c r="A42" s="80">
        <v>2</v>
      </c>
      <c r="J42" s="23" t="s">
        <v>239</v>
      </c>
      <c r="K42" s="77" t="s">
        <v>284</v>
      </c>
      <c r="L42" s="74" t="s">
        <v>290</v>
      </c>
    </row>
    <row r="43" spans="1:13" ht="45">
      <c r="A43" s="80">
        <v>2</v>
      </c>
      <c r="J43" s="23" t="s">
        <v>240</v>
      </c>
      <c r="K43" s="77" t="s">
        <v>285</v>
      </c>
      <c r="L43" s="74" t="s">
        <v>290</v>
      </c>
    </row>
    <row r="44" spans="1:13" ht="60">
      <c r="A44" s="80">
        <v>2</v>
      </c>
      <c r="J44" s="23" t="s">
        <v>241</v>
      </c>
      <c r="K44" s="77" t="s">
        <v>286</v>
      </c>
      <c r="L44" s="74" t="s">
        <v>290</v>
      </c>
    </row>
    <row r="45" spans="1:13" ht="45">
      <c r="A45" s="80">
        <v>2</v>
      </c>
      <c r="J45" s="23" t="s">
        <v>316</v>
      </c>
      <c r="K45" s="77" t="s">
        <v>287</v>
      </c>
      <c r="L45" s="74" t="s">
        <v>290</v>
      </c>
    </row>
    <row r="46" spans="1:13" ht="45">
      <c r="A46" s="80">
        <v>2</v>
      </c>
      <c r="J46" s="23" t="s">
        <v>317</v>
      </c>
      <c r="K46" s="77" t="s">
        <v>288</v>
      </c>
      <c r="L46" s="74" t="s">
        <v>290</v>
      </c>
    </row>
    <row r="47" spans="1:13" ht="30">
      <c r="A47" s="80">
        <v>2</v>
      </c>
      <c r="J47" s="23" t="s">
        <v>318</v>
      </c>
      <c r="K47" s="77" t="s">
        <v>289</v>
      </c>
      <c r="L47" s="74" t="s">
        <v>290</v>
      </c>
    </row>
    <row r="48" spans="1:13" ht="45">
      <c r="A48" s="80">
        <v>2</v>
      </c>
      <c r="J48" s="23" t="s">
        <v>319</v>
      </c>
      <c r="K48" s="77" t="s">
        <v>291</v>
      </c>
      <c r="L48" s="74" t="s">
        <v>290</v>
      </c>
    </row>
    <row r="49" spans="1:12" ht="45">
      <c r="A49" s="80">
        <v>2</v>
      </c>
      <c r="J49" s="63" t="s">
        <v>320</v>
      </c>
      <c r="K49" s="77" t="s">
        <v>292</v>
      </c>
      <c r="L49" s="74" t="s">
        <v>290</v>
      </c>
    </row>
    <row r="50" spans="1:12" ht="45">
      <c r="A50" s="80">
        <v>2</v>
      </c>
      <c r="J50" s="63" t="s">
        <v>321</v>
      </c>
      <c r="K50" s="77" t="s">
        <v>293</v>
      </c>
      <c r="L50" s="74" t="s">
        <v>290</v>
      </c>
    </row>
    <row r="51" spans="1:12" ht="45">
      <c r="A51" s="80">
        <v>2</v>
      </c>
      <c r="J51" s="23" t="s">
        <v>322</v>
      </c>
      <c r="K51" s="77" t="s">
        <v>294</v>
      </c>
      <c r="L51" s="74" t="s">
        <v>290</v>
      </c>
    </row>
    <row r="52" spans="1:12" ht="30">
      <c r="A52" s="80">
        <v>2</v>
      </c>
      <c r="J52" s="23" t="s">
        <v>323</v>
      </c>
      <c r="K52" s="77" t="s">
        <v>295</v>
      </c>
      <c r="L52" s="74" t="s">
        <v>290</v>
      </c>
    </row>
    <row r="53" spans="1:12" ht="30">
      <c r="A53" s="80">
        <v>2</v>
      </c>
      <c r="J53" s="23" t="s">
        <v>324</v>
      </c>
      <c r="K53" s="77" t="s">
        <v>296</v>
      </c>
      <c r="L53" s="74" t="s">
        <v>290</v>
      </c>
    </row>
    <row r="54" spans="1:12" ht="30">
      <c r="A54" s="80">
        <v>2</v>
      </c>
      <c r="J54" s="23" t="s">
        <v>325</v>
      </c>
      <c r="K54" s="77" t="s">
        <v>297</v>
      </c>
      <c r="L54" s="74" t="s">
        <v>290</v>
      </c>
    </row>
    <row r="55" spans="1:12" ht="30">
      <c r="A55" s="80">
        <v>2</v>
      </c>
      <c r="J55" s="23" t="s">
        <v>326</v>
      </c>
      <c r="K55" s="77" t="s">
        <v>298</v>
      </c>
      <c r="L55" s="74" t="s">
        <v>290</v>
      </c>
    </row>
    <row r="56" spans="1:12" ht="30">
      <c r="A56" s="80">
        <v>2</v>
      </c>
      <c r="J56" s="67" t="s">
        <v>327</v>
      </c>
      <c r="K56" s="77" t="s">
        <v>299</v>
      </c>
      <c r="L56" s="74" t="s">
        <v>290</v>
      </c>
    </row>
    <row r="57" spans="1:12" ht="60">
      <c r="A57" s="80">
        <v>2</v>
      </c>
      <c r="J57" s="63" t="s">
        <v>243</v>
      </c>
      <c r="L57" s="74"/>
    </row>
    <row r="58" spans="1:12" ht="45">
      <c r="A58" s="80">
        <v>2</v>
      </c>
      <c r="J58" s="63" t="s">
        <v>244</v>
      </c>
      <c r="L58" s="74"/>
    </row>
    <row r="59" spans="1:12">
      <c r="A59" s="80">
        <v>2</v>
      </c>
      <c r="J59" s="63" t="s">
        <v>245</v>
      </c>
      <c r="L59" s="74"/>
    </row>
    <row r="60" spans="1:12" ht="60">
      <c r="A60" s="80">
        <v>2</v>
      </c>
      <c r="J60" s="63" t="s">
        <v>246</v>
      </c>
      <c r="L60" s="74"/>
    </row>
    <row r="61" spans="1:12">
      <c r="A61" s="80">
        <v>2</v>
      </c>
      <c r="J61" s="63" t="s">
        <v>247</v>
      </c>
      <c r="L61" s="74"/>
    </row>
    <row r="62" spans="1:12" ht="60">
      <c r="A62" s="80">
        <v>2</v>
      </c>
      <c r="J62" s="63" t="s">
        <v>248</v>
      </c>
      <c r="L62" s="74"/>
    </row>
    <row r="63" spans="1:12" ht="45">
      <c r="A63" s="80">
        <v>2</v>
      </c>
      <c r="J63" s="63" t="s">
        <v>249</v>
      </c>
      <c r="L63" s="74"/>
    </row>
    <row r="64" spans="1:12" ht="90">
      <c r="A64" s="80">
        <v>2</v>
      </c>
      <c r="J64" s="63" t="s">
        <v>250</v>
      </c>
      <c r="L64" s="74"/>
    </row>
    <row r="65" spans="1:13" ht="45">
      <c r="A65" s="80">
        <v>2</v>
      </c>
      <c r="J65" s="63" t="s">
        <v>251</v>
      </c>
      <c r="L65" s="74"/>
    </row>
    <row r="66" spans="1:13" ht="30">
      <c r="A66" s="80">
        <v>2</v>
      </c>
      <c r="J66" s="63" t="s">
        <v>252</v>
      </c>
      <c r="L66" s="74"/>
    </row>
    <row r="67" spans="1:13" ht="30">
      <c r="A67" s="80">
        <v>2</v>
      </c>
      <c r="J67" s="73" t="s">
        <v>253</v>
      </c>
      <c r="L67" s="74"/>
    </row>
    <row r="68" spans="1:13" ht="30.75">
      <c r="A68" s="35">
        <v>3</v>
      </c>
      <c r="B68" s="35" t="s">
        <v>330</v>
      </c>
      <c r="C68" s="31" t="s">
        <v>314</v>
      </c>
      <c r="D68" s="31" t="s">
        <v>305</v>
      </c>
      <c r="E68" s="31" t="s">
        <v>331</v>
      </c>
      <c r="F68" s="31"/>
      <c r="G68" s="10"/>
      <c r="H68" s="10"/>
      <c r="I68" s="10"/>
      <c r="J68" s="10"/>
      <c r="K68" s="33"/>
      <c r="L68" s="34"/>
      <c r="M68" t="s">
        <v>267</v>
      </c>
    </row>
    <row r="69" spans="1:13" ht="60">
      <c r="A69" s="80">
        <v>3</v>
      </c>
      <c r="J69" s="72" t="s">
        <v>232</v>
      </c>
      <c r="K69" s="75" t="s">
        <v>270</v>
      </c>
      <c r="L69" s="74" t="s">
        <v>290</v>
      </c>
    </row>
    <row r="70" spans="1:13">
      <c r="A70" s="80">
        <v>3</v>
      </c>
      <c r="J70" s="23" t="s">
        <v>233</v>
      </c>
      <c r="K70" s="76" t="s">
        <v>274</v>
      </c>
      <c r="L70" s="74" t="s">
        <v>290</v>
      </c>
    </row>
    <row r="71" spans="1:13" ht="76.5">
      <c r="A71" s="80">
        <v>3</v>
      </c>
      <c r="B71" s="98"/>
      <c r="J71" s="23" t="s">
        <v>234</v>
      </c>
      <c r="K71" s="77" t="s">
        <v>277</v>
      </c>
      <c r="L71" s="74" t="s">
        <v>290</v>
      </c>
    </row>
    <row r="72" spans="1:13" ht="45">
      <c r="A72" s="80">
        <v>3</v>
      </c>
      <c r="J72" s="23" t="s">
        <v>235</v>
      </c>
      <c r="K72" s="77" t="s">
        <v>280</v>
      </c>
      <c r="L72" s="74" t="s">
        <v>290</v>
      </c>
    </row>
    <row r="73" spans="1:13" ht="45">
      <c r="A73" s="80">
        <v>3</v>
      </c>
      <c r="J73" s="23" t="s">
        <v>236</v>
      </c>
      <c r="K73" s="77" t="s">
        <v>281</v>
      </c>
      <c r="L73" s="74" t="s">
        <v>290</v>
      </c>
    </row>
    <row r="74" spans="1:13" ht="30">
      <c r="A74" s="80">
        <v>3</v>
      </c>
      <c r="J74" s="23" t="s">
        <v>237</v>
      </c>
      <c r="K74" s="77" t="s">
        <v>282</v>
      </c>
      <c r="L74" s="74" t="s">
        <v>290</v>
      </c>
    </row>
    <row r="75" spans="1:13" ht="30">
      <c r="A75" s="80">
        <v>3</v>
      </c>
      <c r="J75" s="23" t="s">
        <v>239</v>
      </c>
      <c r="K75" s="77" t="s">
        <v>284</v>
      </c>
      <c r="L75" s="74" t="s">
        <v>290</v>
      </c>
    </row>
    <row r="76" spans="1:13" ht="45">
      <c r="A76" s="80">
        <v>3</v>
      </c>
      <c r="J76" s="23" t="s">
        <v>240</v>
      </c>
      <c r="K76" s="77" t="s">
        <v>285</v>
      </c>
      <c r="L76" s="74" t="s">
        <v>290</v>
      </c>
    </row>
    <row r="77" spans="1:13" ht="60">
      <c r="A77" s="80">
        <v>3</v>
      </c>
      <c r="J77" s="23" t="s">
        <v>241</v>
      </c>
      <c r="K77" s="77" t="s">
        <v>286</v>
      </c>
      <c r="L77" s="74" t="s">
        <v>290</v>
      </c>
    </row>
    <row r="78" spans="1:13" ht="45">
      <c r="A78" s="80">
        <v>3</v>
      </c>
      <c r="J78" s="23" t="s">
        <v>316</v>
      </c>
      <c r="K78" s="77" t="s">
        <v>287</v>
      </c>
      <c r="L78" s="74" t="s">
        <v>290</v>
      </c>
    </row>
    <row r="79" spans="1:13" ht="45">
      <c r="A79" s="80">
        <v>3</v>
      </c>
      <c r="J79" s="23" t="s">
        <v>317</v>
      </c>
      <c r="K79" s="77" t="s">
        <v>288</v>
      </c>
      <c r="L79" s="74" t="s">
        <v>290</v>
      </c>
    </row>
    <row r="80" spans="1:13" ht="30">
      <c r="A80" s="80">
        <v>3</v>
      </c>
      <c r="J80" s="23" t="s">
        <v>318</v>
      </c>
      <c r="K80" s="77" t="s">
        <v>289</v>
      </c>
      <c r="L80" s="74" t="s">
        <v>290</v>
      </c>
    </row>
    <row r="81" spans="1:12" ht="45">
      <c r="A81" s="80">
        <v>3</v>
      </c>
      <c r="J81" s="23" t="s">
        <v>319</v>
      </c>
      <c r="K81" s="77" t="s">
        <v>291</v>
      </c>
      <c r="L81" s="74" t="s">
        <v>290</v>
      </c>
    </row>
    <row r="82" spans="1:12" ht="45">
      <c r="A82" s="80">
        <v>3</v>
      </c>
      <c r="J82" s="63" t="s">
        <v>320</v>
      </c>
      <c r="K82" s="77" t="s">
        <v>292</v>
      </c>
      <c r="L82" s="74" t="s">
        <v>290</v>
      </c>
    </row>
    <row r="83" spans="1:12" ht="45">
      <c r="A83" s="80">
        <v>3</v>
      </c>
      <c r="J83" s="63" t="s">
        <v>321</v>
      </c>
      <c r="K83" s="77" t="s">
        <v>293</v>
      </c>
      <c r="L83" s="74" t="s">
        <v>290</v>
      </c>
    </row>
    <row r="84" spans="1:12" ht="45">
      <c r="A84" s="80">
        <v>3</v>
      </c>
      <c r="J84" s="23" t="s">
        <v>322</v>
      </c>
      <c r="K84" s="77" t="s">
        <v>294</v>
      </c>
      <c r="L84" s="74" t="s">
        <v>290</v>
      </c>
    </row>
    <row r="85" spans="1:12" ht="30">
      <c r="A85" s="80">
        <v>3</v>
      </c>
      <c r="J85" s="23" t="s">
        <v>323</v>
      </c>
      <c r="K85" s="77" t="s">
        <v>295</v>
      </c>
      <c r="L85" s="74" t="s">
        <v>290</v>
      </c>
    </row>
    <row r="86" spans="1:12" ht="30">
      <c r="A86" s="80">
        <v>3</v>
      </c>
      <c r="J86" s="23" t="s">
        <v>324</v>
      </c>
      <c r="K86" s="77" t="s">
        <v>296</v>
      </c>
      <c r="L86" s="74" t="s">
        <v>290</v>
      </c>
    </row>
    <row r="87" spans="1:12" ht="30">
      <c r="A87" s="80">
        <v>3</v>
      </c>
      <c r="J87" s="23" t="s">
        <v>325</v>
      </c>
      <c r="K87" s="77" t="s">
        <v>297</v>
      </c>
      <c r="L87" s="74" t="s">
        <v>290</v>
      </c>
    </row>
    <row r="88" spans="1:12" ht="30">
      <c r="A88" s="81">
        <v>3</v>
      </c>
      <c r="B88" s="68"/>
      <c r="C88" s="69"/>
      <c r="D88" s="69"/>
      <c r="E88" s="69"/>
      <c r="F88" s="69"/>
      <c r="G88" s="69"/>
      <c r="J88" s="23" t="s">
        <v>326</v>
      </c>
      <c r="K88" s="77" t="s">
        <v>298</v>
      </c>
      <c r="L88" s="74" t="s">
        <v>290</v>
      </c>
    </row>
    <row r="89" spans="1:12" ht="30">
      <c r="A89" s="81">
        <v>3</v>
      </c>
      <c r="B89" s="68"/>
      <c r="C89" s="69"/>
      <c r="D89" s="69"/>
      <c r="E89" s="69"/>
      <c r="F89" s="69"/>
      <c r="G89" s="69"/>
      <c r="J89" s="67" t="s">
        <v>327</v>
      </c>
      <c r="K89" s="77" t="s">
        <v>299</v>
      </c>
      <c r="L89" s="74" t="s">
        <v>290</v>
      </c>
    </row>
    <row r="90" spans="1:12" ht="60">
      <c r="A90" s="81">
        <v>3</v>
      </c>
      <c r="B90" s="68"/>
      <c r="C90" s="69"/>
      <c r="D90" s="69"/>
      <c r="E90" s="69"/>
      <c r="F90" s="69"/>
      <c r="G90" s="69"/>
      <c r="J90" s="63" t="s">
        <v>243</v>
      </c>
      <c r="L90" s="74"/>
    </row>
    <row r="91" spans="1:12" ht="45">
      <c r="A91" s="81">
        <v>3</v>
      </c>
      <c r="B91" s="68"/>
      <c r="C91" s="69"/>
      <c r="D91" s="69"/>
      <c r="E91" s="69"/>
      <c r="F91" s="69"/>
      <c r="G91" s="69"/>
      <c r="J91" s="63" t="s">
        <v>244</v>
      </c>
      <c r="L91" s="74"/>
    </row>
    <row r="92" spans="1:12">
      <c r="A92" s="82">
        <v>3</v>
      </c>
      <c r="B92" s="70"/>
      <c r="C92" s="71"/>
      <c r="D92" s="71"/>
      <c r="E92" s="71"/>
      <c r="F92" s="71"/>
      <c r="G92" s="71"/>
      <c r="J92" s="63" t="s">
        <v>245</v>
      </c>
      <c r="L92" s="74"/>
    </row>
    <row r="93" spans="1:12" ht="60">
      <c r="A93" s="83">
        <v>3</v>
      </c>
      <c r="J93" s="63" t="s">
        <v>246</v>
      </c>
      <c r="L93" s="74"/>
    </row>
    <row r="94" spans="1:12">
      <c r="A94" s="83">
        <v>3</v>
      </c>
      <c r="J94" s="63" t="s">
        <v>247</v>
      </c>
      <c r="L94" s="74"/>
    </row>
    <row r="95" spans="1:12" ht="60">
      <c r="A95" s="83">
        <v>3</v>
      </c>
      <c r="J95" s="63" t="s">
        <v>248</v>
      </c>
      <c r="L95" s="74"/>
    </row>
    <row r="96" spans="1:12" ht="45">
      <c r="A96" s="83">
        <v>3</v>
      </c>
      <c r="J96" s="63" t="s">
        <v>249</v>
      </c>
      <c r="L96" s="74"/>
    </row>
    <row r="97" spans="1:12" ht="90">
      <c r="A97" s="83">
        <v>3</v>
      </c>
      <c r="J97" s="63" t="s">
        <v>250</v>
      </c>
      <c r="L97" s="74"/>
    </row>
    <row r="98" spans="1:12" ht="45">
      <c r="A98" s="83">
        <v>3</v>
      </c>
      <c r="J98" s="63" t="s">
        <v>251</v>
      </c>
      <c r="L98" s="74"/>
    </row>
    <row r="99" spans="1:12" ht="30">
      <c r="A99" s="83">
        <v>3</v>
      </c>
      <c r="J99" s="63" t="s">
        <v>252</v>
      </c>
      <c r="L99" s="74"/>
    </row>
    <row r="100" spans="1:12" ht="30">
      <c r="A100" s="83">
        <v>3</v>
      </c>
      <c r="J100" s="73" t="s">
        <v>253</v>
      </c>
      <c r="L100" s="74"/>
    </row>
  </sheetData>
  <conditionalFormatting sqref="A93:A100">
    <cfRule type="expression" dxfId="36" priority="29">
      <formula>$B93&gt;0</formula>
    </cfRule>
  </conditionalFormatting>
  <conditionalFormatting sqref="A88:G92">
    <cfRule type="expression" dxfId="35" priority="28">
      <formula>$B88&gt;0</formula>
    </cfRule>
  </conditionalFormatting>
  <conditionalFormatting sqref="A2:M2 A3:F6 H3:I6 M3:M11 A7:I7 A8:F11 H8:I11">
    <cfRule type="expression" dxfId="34" priority="32">
      <formula>$B2&gt;0</formula>
    </cfRule>
  </conditionalFormatting>
  <conditionalFormatting sqref="A35:M35">
    <cfRule type="expression" dxfId="33" priority="25">
      <formula>$B35&gt;0</formula>
    </cfRule>
  </conditionalFormatting>
  <conditionalFormatting sqref="A68:M68">
    <cfRule type="expression" dxfId="32" priority="22">
      <formula>$B68&gt;0</formula>
    </cfRule>
  </conditionalFormatting>
  <conditionalFormatting sqref="G3:G6">
    <cfRule type="expression" dxfId="31" priority="31">
      <formula>$B3&gt;0</formula>
    </cfRule>
  </conditionalFormatting>
  <conditionalFormatting sqref="G8:G11">
    <cfRule type="expression" dxfId="30" priority="30">
      <formula>$B8&gt;0</formula>
    </cfRule>
  </conditionalFormatting>
  <conditionalFormatting sqref="J3">
    <cfRule type="expression" dxfId="29" priority="27">
      <formula>$B4&gt;0</formula>
    </cfRule>
  </conditionalFormatting>
  <conditionalFormatting sqref="J5:J34">
    <cfRule type="expression" dxfId="28" priority="26">
      <formula>$B5&gt;0</formula>
    </cfRule>
  </conditionalFormatting>
  <conditionalFormatting sqref="J36">
    <cfRule type="expression" dxfId="27" priority="24">
      <formula>$B37&gt;0</formula>
    </cfRule>
  </conditionalFormatting>
  <conditionalFormatting sqref="J38:J67">
    <cfRule type="expression" dxfId="26" priority="23">
      <formula>$B38&gt;0</formula>
    </cfRule>
  </conditionalFormatting>
  <conditionalFormatting sqref="J69">
    <cfRule type="expression" dxfId="25" priority="21">
      <formula>$B70&gt;0</formula>
    </cfRule>
  </conditionalFormatting>
  <conditionalFormatting sqref="J71:J100">
    <cfRule type="expression" dxfId="24" priority="20">
      <formula>$B71&gt;0</formula>
    </cfRule>
  </conditionalFormatting>
  <conditionalFormatting sqref="K4:K23">
    <cfRule type="expression" dxfId="23" priority="8">
      <formula>$B4&gt;0</formula>
    </cfRule>
  </conditionalFormatting>
  <conditionalFormatting sqref="K37:K56">
    <cfRule type="expression" dxfId="22" priority="7">
      <formula>$B37&gt;0</formula>
    </cfRule>
  </conditionalFormatting>
  <conditionalFormatting sqref="K70:K89">
    <cfRule type="expression" dxfId="21" priority="6">
      <formula>$B70&gt;0</formula>
    </cfRule>
  </conditionalFormatting>
  <conditionalFormatting sqref="L3:L34">
    <cfRule type="expression" dxfId="20" priority="4">
      <formula>$B3&gt;0</formula>
    </cfRule>
  </conditionalFormatting>
  <conditionalFormatting sqref="L36:L67">
    <cfRule type="expression" dxfId="19" priority="3">
      <formula>$B36&gt;0</formula>
    </cfRule>
  </conditionalFormatting>
  <conditionalFormatting sqref="L69:L100">
    <cfRule type="expression" dxfId="18" priority="1">
      <formula>$B69&gt;0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36B60886-D822-4CF7-8C57-0C2BDAE8BCD2}">
          <x14:formula1>
            <xm:f>AUX!$B$2:$B$17</xm:f>
          </x14:formula1>
          <xm:sqref>L2 L24:L35 L57:L68 L90:L100</xm:sqref>
        </x14:dataValidation>
        <x14:dataValidation type="list" allowBlank="1" showInputMessage="1" showErrorMessage="1" xr:uid="{F9B4D521-B7F8-4544-A46F-EB04245EF85A}">
          <x14:formula1>
            <xm:f>AUX!$A$2:$A$17</xm:f>
          </x14:formula1>
          <xm:sqref>G2:G35 G88:G92 G68</xm:sqref>
        </x14:dataValidation>
        <x14:dataValidation type="list" allowBlank="1" showInputMessage="1" showErrorMessage="1" xr:uid="{C7B738F8-9346-4A94-AD57-7B251116F40A}">
          <x14:formula1>
            <xm:f>'5.SB'!#REF!</xm:f>
          </x14:formula1>
          <xm:sqref>J2:J3 J5:J36 J38:J69 J71:J100</xm:sqref>
        </x14:dataValidation>
        <x14:dataValidation type="list" allowBlank="1" showInputMessage="1" showErrorMessage="1" xr:uid="{ED5ED5D7-81FA-4372-90E7-E60E9F7495A3}">
          <x14:formula1>
            <xm:f>'4.CE2'!$E$6:$E$128</xm:f>
          </x14:formula1>
          <xm:sqref>K68 K24:K35 K2</xm:sqref>
        </x14:dataValidation>
        <x14:dataValidation type="list" allowBlank="1" showInputMessage="1" showErrorMessage="1" xr:uid="{F479EF40-8EDD-FB49-92B1-364599DCA81B}">
          <x14:formula1>
            <xm:f>'4.CE2'!$E$2:$E$135</xm:f>
          </x14:formula1>
          <xm:sqref>K3:K23 K69:K89 K36:K56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A10" sqref="A10"/>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332</v>
      </c>
      <c r="B1" s="4" t="s">
        <v>333</v>
      </c>
      <c r="C1" s="4" t="s">
        <v>334</v>
      </c>
      <c r="D1" s="4" t="s">
        <v>335</v>
      </c>
      <c r="E1" s="4" t="s">
        <v>312</v>
      </c>
    </row>
    <row r="2" spans="1:5">
      <c r="A2" t="s">
        <v>336</v>
      </c>
      <c r="B2" t="s">
        <v>337</v>
      </c>
      <c r="C2" t="s">
        <v>338</v>
      </c>
      <c r="D2" t="s">
        <v>339</v>
      </c>
    </row>
    <row r="3" spans="1:5">
      <c r="A3" t="s">
        <v>340</v>
      </c>
      <c r="B3" t="s">
        <v>337</v>
      </c>
      <c r="C3" t="s">
        <v>338</v>
      </c>
      <c r="D3" t="s">
        <v>339</v>
      </c>
    </row>
    <row r="4" spans="1:5">
      <c r="A4" t="s">
        <v>341</v>
      </c>
      <c r="B4" t="s">
        <v>337</v>
      </c>
      <c r="C4" t="s">
        <v>342</v>
      </c>
      <c r="D4" t="s">
        <v>339</v>
      </c>
      <c r="E4" t="s">
        <v>343</v>
      </c>
    </row>
    <row r="5" spans="1:5">
      <c r="A5" t="s">
        <v>344</v>
      </c>
      <c r="B5" t="s">
        <v>345</v>
      </c>
      <c r="C5" t="s">
        <v>342</v>
      </c>
      <c r="D5" t="s">
        <v>339</v>
      </c>
    </row>
    <row r="6" spans="1:5">
      <c r="A6" t="s">
        <v>346</v>
      </c>
      <c r="B6" t="s">
        <v>345</v>
      </c>
      <c r="C6" t="s">
        <v>347</v>
      </c>
      <c r="D6" t="s">
        <v>339</v>
      </c>
    </row>
    <row r="7" spans="1:5">
      <c r="A7" t="s">
        <v>348</v>
      </c>
      <c r="B7" t="s">
        <v>337</v>
      </c>
      <c r="C7" t="s">
        <v>342</v>
      </c>
      <c r="D7" t="s">
        <v>339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Gema Palacio Esteban</cp:lastModifiedBy>
  <cp:revision/>
  <dcterms:created xsi:type="dcterms:W3CDTF">2015-06-05T18:19:34Z</dcterms:created>
  <dcterms:modified xsi:type="dcterms:W3CDTF">2025-11-10T18:05:42Z</dcterms:modified>
  <cp:category/>
  <cp:contentStatus/>
</cp:coreProperties>
</file>